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a_Tsukamoto\Dropbox\96th 事務局\食品と火気\"/>
    </mc:Choice>
  </mc:AlternateContent>
  <xr:revisionPtr revIDLastSave="0" documentId="13_ncr:1_{06E0A295-73F1-464D-BA4D-679677B36752}" xr6:coauthVersionLast="32" xr6:coauthVersionMax="32" xr10:uidLastSave="{00000000-0000-0000-0000-000000000000}"/>
  <bookViews>
    <workbookView xWindow="0" yWindow="0" windowWidth="19200" windowHeight="7340" xr2:uid="{BA91B285-3796-4D18-9733-9FB0676C48DD}"/>
  </bookViews>
  <sheets>
    <sheet name="(1)食品" sheetId="10" r:id="rId1"/>
    <sheet name="(2)食品扱い飲料" sheetId="4" r:id="rId2"/>
    <sheet name="(3)ソフトドリンク・アルコール" sheetId="2" r:id="rId3"/>
    <sheet name="使用器具一覧" sheetId="9" r:id="rId4"/>
  </sheets>
  <definedNames>
    <definedName name="_xlnm.Print_Area" localSheetId="3">使用器具一覧!$A$1:$K$52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A1" i="9"/>
  <c r="G23" i="9"/>
  <c r="P5" i="4"/>
  <c r="P6" i="4"/>
  <c r="P7" i="4"/>
  <c r="P8" i="4"/>
  <c r="P9" i="4"/>
  <c r="P10" i="4"/>
  <c r="P11" i="4"/>
  <c r="P12" i="4"/>
  <c r="P13" i="4"/>
  <c r="P14" i="4"/>
  <c r="P15" i="4"/>
  <c r="P4" i="4"/>
  <c r="C52" i="9"/>
  <c r="A1" i="2"/>
  <c r="A1" i="4"/>
  <c r="J27" i="9"/>
  <c r="J26" i="9"/>
  <c r="G20" i="9"/>
  <c r="J25" i="9"/>
  <c r="G17" i="9"/>
  <c r="G22" i="9"/>
  <c r="G6" i="9"/>
  <c r="G7" i="9"/>
  <c r="I14" i="2"/>
  <c r="I11" i="2"/>
  <c r="I9" i="2"/>
  <c r="K5" i="2"/>
  <c r="I79" i="10"/>
  <c r="I76" i="10"/>
  <c r="I77" i="10"/>
  <c r="I78" i="10"/>
  <c r="I75" i="10"/>
  <c r="I63" i="10"/>
  <c r="I64" i="10"/>
  <c r="I65" i="10"/>
  <c r="I66" i="10"/>
  <c r="I62" i="10"/>
  <c r="I50" i="10"/>
  <c r="I51" i="10"/>
  <c r="I52" i="10"/>
  <c r="I53" i="10"/>
  <c r="I49" i="10"/>
  <c r="I37" i="10"/>
  <c r="I38" i="10"/>
  <c r="I39" i="10"/>
  <c r="I40" i="10"/>
  <c r="I36" i="10"/>
  <c r="I30" i="10"/>
  <c r="I31" i="10"/>
  <c r="I32" i="10"/>
  <c r="I33" i="10"/>
  <c r="I34" i="10"/>
  <c r="I24" i="10"/>
  <c r="I25" i="10"/>
  <c r="I26" i="10"/>
  <c r="I27" i="10"/>
  <c r="I23" i="10"/>
  <c r="I18" i="10"/>
  <c r="I19" i="10"/>
  <c r="I20" i="10"/>
  <c r="I21" i="10"/>
  <c r="I17" i="10"/>
  <c r="I11" i="10"/>
  <c r="I12" i="10"/>
  <c r="I13" i="10"/>
  <c r="I14" i="10"/>
  <c r="I10" i="10"/>
  <c r="I7" i="10"/>
  <c r="I8" i="10"/>
  <c r="I4" i="10"/>
  <c r="I5" i="10"/>
  <c r="I6" i="10"/>
  <c r="G12" i="9"/>
  <c r="G13" i="9"/>
  <c r="G14" i="9"/>
  <c r="G15" i="9"/>
  <c r="G16" i="9"/>
  <c r="G18" i="9"/>
  <c r="G19" i="9"/>
  <c r="G21" i="9"/>
  <c r="G24" i="9"/>
  <c r="G25" i="9"/>
  <c r="G26" i="9"/>
  <c r="G27" i="9"/>
  <c r="G5" i="9"/>
  <c r="I6" i="2"/>
  <c r="I70" i="10"/>
  <c r="I71" i="10"/>
  <c r="I72" i="10"/>
  <c r="I73" i="10"/>
  <c r="I69" i="10"/>
  <c r="I57" i="10"/>
  <c r="I58" i="10"/>
  <c r="I59" i="10"/>
  <c r="I60" i="10"/>
  <c r="I56" i="10"/>
  <c r="I44" i="10"/>
  <c r="I45" i="10"/>
  <c r="I46" i="10"/>
  <c r="I47" i="10"/>
  <c r="I43" i="10"/>
  <c r="K14" i="2"/>
  <c r="I13" i="2"/>
  <c r="K13" i="2"/>
  <c r="I12" i="2"/>
  <c r="K12" i="2"/>
  <c r="K11" i="2"/>
  <c r="I10" i="2"/>
  <c r="K10" i="2"/>
  <c r="K9" i="2"/>
  <c r="I8" i="2"/>
  <c r="K8" i="2"/>
  <c r="I7" i="2"/>
  <c r="K7" i="2"/>
  <c r="K6" i="2"/>
  <c r="G11" i="9"/>
  <c r="G10" i="9"/>
  <c r="G9" i="9"/>
  <c r="G8" i="9"/>
</calcChain>
</file>

<file path=xl/sharedStrings.xml><?xml version="1.0" encoding="utf-8"?>
<sst xmlns="http://schemas.openxmlformats.org/spreadsheetml/2006/main" count="302" uniqueCount="97">
  <si>
    <t>メニュー名</t>
    <rPh sb="4" eb="5">
      <t>メイ</t>
    </rPh>
    <phoneticPr fontId="1"/>
  </si>
  <si>
    <t>使用電気器具</t>
    <rPh sb="0" eb="2">
      <t>シヨウ</t>
    </rPh>
    <rPh sb="2" eb="4">
      <t>デンキ</t>
    </rPh>
    <rPh sb="4" eb="6">
      <t>キグ</t>
    </rPh>
    <phoneticPr fontId="1"/>
  </si>
  <si>
    <t>提供方法</t>
    <rPh sb="0" eb="2">
      <t>テイキョウ</t>
    </rPh>
    <rPh sb="2" eb="4">
      <t>ホウホウ</t>
    </rPh>
    <phoneticPr fontId="1"/>
  </si>
  <si>
    <t>使用プロパン器具</t>
    <rPh sb="0" eb="2">
      <t>シヨウ</t>
    </rPh>
    <rPh sb="6" eb="8">
      <t>キグ</t>
    </rPh>
    <phoneticPr fontId="1"/>
  </si>
  <si>
    <t>提供量</t>
    <rPh sb="0" eb="2">
      <t>テイキョウ</t>
    </rPh>
    <rPh sb="2" eb="3">
      <t>リョウ</t>
    </rPh>
    <phoneticPr fontId="1"/>
  </si>
  <si>
    <t>ml</t>
    <phoneticPr fontId="1"/>
  </si>
  <si>
    <t>銘柄</t>
    <rPh sb="0" eb="2">
      <t>メイガラ</t>
    </rPh>
    <phoneticPr fontId="1"/>
  </si>
  <si>
    <t>アルコール量</t>
    <rPh sb="5" eb="6">
      <t>リョウ</t>
    </rPh>
    <phoneticPr fontId="1"/>
  </si>
  <si>
    <t>g</t>
    <phoneticPr fontId="1"/>
  </si>
  <si>
    <t>度数</t>
    <rPh sb="0" eb="2">
      <t>ドスウ</t>
    </rPh>
    <phoneticPr fontId="1"/>
  </si>
  <si>
    <t>％</t>
    <phoneticPr fontId="1"/>
  </si>
  <si>
    <t>マス数</t>
    <rPh sb="2" eb="3">
      <t>スウ</t>
    </rPh>
    <phoneticPr fontId="1"/>
  </si>
  <si>
    <t>マス</t>
    <phoneticPr fontId="1"/>
  </si>
  <si>
    <t>原液</t>
    <rPh sb="0" eb="2">
      <t>ゲンエキ</t>
    </rPh>
    <phoneticPr fontId="1"/>
  </si>
  <si>
    <t>原液度数</t>
    <rPh sb="0" eb="2">
      <t>ゲンエキ</t>
    </rPh>
    <rPh sb="2" eb="4">
      <t>ドスウ</t>
    </rPh>
    <phoneticPr fontId="1"/>
  </si>
  <si>
    <t>割材</t>
    <rPh sb="0" eb="1">
      <t>ワリ</t>
    </rPh>
    <rPh sb="1" eb="2">
      <t>ザイ</t>
    </rPh>
    <phoneticPr fontId="1"/>
  </si>
  <si>
    <t>コップ</t>
    <phoneticPr fontId="1"/>
  </si>
  <si>
    <t>ml</t>
    <phoneticPr fontId="1"/>
  </si>
  <si>
    <t>%</t>
    <phoneticPr fontId="1"/>
  </si>
  <si>
    <t>使用電気器具</t>
    <rPh sb="0" eb="2">
      <t>シヨウ</t>
    </rPh>
    <rPh sb="2" eb="4">
      <t>デンキ</t>
    </rPh>
    <rPh sb="4" eb="6">
      <t>キグ</t>
    </rPh>
    <phoneticPr fontId="1"/>
  </si>
  <si>
    <t>使用プロパン器具</t>
    <rPh sb="0" eb="2">
      <t>シヨウ</t>
    </rPh>
    <rPh sb="6" eb="8">
      <t>キグ</t>
    </rPh>
    <phoneticPr fontId="1"/>
  </si>
  <si>
    <t>商品名</t>
    <rPh sb="0" eb="3">
      <t>ショウヒンメイ</t>
    </rPh>
    <phoneticPr fontId="1"/>
  </si>
  <si>
    <t>電気フライヤー</t>
    <rPh sb="0" eb="2">
      <t>デンキ</t>
    </rPh>
    <phoneticPr fontId="1"/>
  </si>
  <si>
    <t>IHヒーター</t>
    <phoneticPr fontId="1"/>
  </si>
  <si>
    <t>トースター</t>
    <phoneticPr fontId="1"/>
  </si>
  <si>
    <t>オーブンレンジ</t>
    <phoneticPr fontId="1"/>
  </si>
  <si>
    <t>電気蒸し器</t>
    <rPh sb="0" eb="2">
      <t>デンキ</t>
    </rPh>
    <rPh sb="2" eb="3">
      <t>ム</t>
    </rPh>
    <rPh sb="4" eb="5">
      <t>キ</t>
    </rPh>
    <phoneticPr fontId="1"/>
  </si>
  <si>
    <t>電気ポット</t>
    <rPh sb="0" eb="2">
      <t>デンキ</t>
    </rPh>
    <phoneticPr fontId="1"/>
  </si>
  <si>
    <t>ホットショーケース</t>
    <phoneticPr fontId="1"/>
  </si>
  <si>
    <t>冷蔵庫(小)</t>
    <rPh sb="0" eb="3">
      <t>レイゾウコ</t>
    </rPh>
    <rPh sb="4" eb="5">
      <t>ショウ</t>
    </rPh>
    <phoneticPr fontId="1"/>
  </si>
  <si>
    <t>冷蔵庫(大)</t>
    <rPh sb="0" eb="3">
      <t>レイゾウコ</t>
    </rPh>
    <rPh sb="4" eb="5">
      <t>ダイ</t>
    </rPh>
    <phoneticPr fontId="1"/>
  </si>
  <si>
    <t>アイスクリームストッカー</t>
    <phoneticPr fontId="1"/>
  </si>
  <si>
    <t>クローズド型ケース</t>
    <rPh sb="5" eb="6">
      <t>ガタ</t>
    </rPh>
    <phoneticPr fontId="1"/>
  </si>
  <si>
    <t>投光器</t>
    <rPh sb="0" eb="3">
      <t>トウコウキ</t>
    </rPh>
    <phoneticPr fontId="1"/>
  </si>
  <si>
    <t>アルミ段付鍋(15L)</t>
    <rPh sb="3" eb="5">
      <t>ダンツ</t>
    </rPh>
    <rPh sb="5" eb="6">
      <t>ナベ</t>
    </rPh>
    <phoneticPr fontId="1"/>
  </si>
  <si>
    <t>アルミ段付鍋(35L)</t>
    <rPh sb="3" eb="5">
      <t>ダンツ</t>
    </rPh>
    <rPh sb="5" eb="6">
      <t>ナベ</t>
    </rPh>
    <phoneticPr fontId="1"/>
  </si>
  <si>
    <t>寸胴鍋(28L)</t>
    <rPh sb="0" eb="2">
      <t>ズンドウ</t>
    </rPh>
    <rPh sb="2" eb="3">
      <t>ナベ</t>
    </rPh>
    <phoneticPr fontId="1"/>
  </si>
  <si>
    <t>寸胴鍋(45L)</t>
    <rPh sb="0" eb="2">
      <t>ズンドウ</t>
    </rPh>
    <rPh sb="2" eb="3">
      <t>ナベ</t>
    </rPh>
    <phoneticPr fontId="1"/>
  </si>
  <si>
    <t>アイスボックス</t>
    <phoneticPr fontId="1"/>
  </si>
  <si>
    <t>クーラーボックス</t>
    <phoneticPr fontId="1"/>
  </si>
  <si>
    <t>長方形テーブル(シングル)</t>
    <rPh sb="0" eb="3">
      <t>チョウホウケイ</t>
    </rPh>
    <phoneticPr fontId="1"/>
  </si>
  <si>
    <t>長方形テーブル(ワイド)</t>
    <rPh sb="0" eb="3">
      <t>チョウホウケイ</t>
    </rPh>
    <phoneticPr fontId="1"/>
  </si>
  <si>
    <t>パーティーテーブル(シングル)</t>
    <phoneticPr fontId="1"/>
  </si>
  <si>
    <t>パーティーテーブル(ワイド)</t>
    <phoneticPr fontId="1"/>
  </si>
  <si>
    <t>丸椅子</t>
    <rPh sb="0" eb="1">
      <t>マル</t>
    </rPh>
    <rPh sb="1" eb="3">
      <t>イス</t>
    </rPh>
    <phoneticPr fontId="1"/>
  </si>
  <si>
    <t>商品名</t>
    <rPh sb="0" eb="3">
      <t>ショウヒンメイ</t>
    </rPh>
    <phoneticPr fontId="1"/>
  </si>
  <si>
    <t>合計</t>
    <rPh sb="0" eb="2">
      <t>ゴウケイ</t>
    </rPh>
    <phoneticPr fontId="1"/>
  </si>
  <si>
    <t>商品名</t>
    <rPh sb="0" eb="3">
      <t>ショウヒンメイ</t>
    </rPh>
    <phoneticPr fontId="1"/>
  </si>
  <si>
    <t>(Ⅰ)電気使用器具</t>
    <rPh sb="3" eb="5">
      <t>デンキ</t>
    </rPh>
    <rPh sb="5" eb="7">
      <t>シヨウ</t>
    </rPh>
    <rPh sb="7" eb="9">
      <t>キグ</t>
    </rPh>
    <phoneticPr fontId="1"/>
  </si>
  <si>
    <t>企画場所内使用構内電力合計(W)</t>
    <rPh sb="0" eb="2">
      <t>キカク</t>
    </rPh>
    <rPh sb="2" eb="4">
      <t>バショ</t>
    </rPh>
    <rPh sb="4" eb="5">
      <t>ナイ</t>
    </rPh>
    <rPh sb="5" eb="7">
      <t>シヨウ</t>
    </rPh>
    <rPh sb="7" eb="9">
      <t>コウナイ</t>
    </rPh>
    <rPh sb="9" eb="11">
      <t>デンリョク</t>
    </rPh>
    <rPh sb="11" eb="13">
      <t>ゴウケイ</t>
    </rPh>
    <phoneticPr fontId="1"/>
  </si>
  <si>
    <t>企画場所内発電機電力合計(W)</t>
    <rPh sb="0" eb="2">
      <t>キカク</t>
    </rPh>
    <rPh sb="2" eb="4">
      <t>バショ</t>
    </rPh>
    <rPh sb="4" eb="5">
      <t>ナイ</t>
    </rPh>
    <rPh sb="5" eb="8">
      <t>ハツデンキ</t>
    </rPh>
    <rPh sb="8" eb="10">
      <t>デンリョク</t>
    </rPh>
    <rPh sb="10" eb="12">
      <t>ゴウケイ</t>
    </rPh>
    <phoneticPr fontId="1"/>
  </si>
  <si>
    <t>使用場所・使用電力量(W)</t>
    <rPh sb="0" eb="2">
      <t>シヨウ</t>
    </rPh>
    <rPh sb="2" eb="4">
      <t>バショ</t>
    </rPh>
    <rPh sb="5" eb="7">
      <t>シヨウ</t>
    </rPh>
    <rPh sb="7" eb="9">
      <t>デンリョク</t>
    </rPh>
    <rPh sb="9" eb="10">
      <t>リョウ</t>
    </rPh>
    <phoneticPr fontId="1"/>
  </si>
  <si>
    <t>レンタル</t>
    <phoneticPr fontId="1"/>
  </si>
  <si>
    <t>持ち込み</t>
    <rPh sb="1" eb="2">
      <t>コ</t>
    </rPh>
    <phoneticPr fontId="1"/>
  </si>
  <si>
    <r>
      <t>作り方(割る場合は比率を</t>
    </r>
    <r>
      <rPr>
        <b/>
        <sz val="11"/>
        <color theme="1"/>
        <rFont val="游ゴシック"/>
        <family val="3"/>
        <charset val="128"/>
        <scheme val="minor"/>
      </rPr>
      <t>ml単位</t>
    </r>
    <r>
      <rPr>
        <sz val="11"/>
        <color theme="1"/>
        <rFont val="游ゴシック"/>
        <family val="2"/>
        <charset val="128"/>
        <scheme val="minor"/>
      </rPr>
      <t>で)</t>
    </r>
    <rPh sb="0" eb="1">
      <t>ツク</t>
    </rPh>
    <rPh sb="2" eb="3">
      <t>カタ</t>
    </rPh>
    <rPh sb="4" eb="5">
      <t>ワ</t>
    </rPh>
    <rPh sb="6" eb="8">
      <t>バアイ</t>
    </rPh>
    <rPh sb="9" eb="11">
      <t>ヒリツ</t>
    </rPh>
    <rPh sb="14" eb="16">
      <t>タンイ</t>
    </rPh>
    <phoneticPr fontId="1"/>
  </si>
  <si>
    <t>おでん鍋</t>
    <rPh sb="3" eb="4">
      <t>ナベ</t>
    </rPh>
    <phoneticPr fontId="1"/>
  </si>
  <si>
    <t>焼鳥器(5本バーナー)</t>
    <rPh sb="0" eb="2">
      <t>ヤキトリ</t>
    </rPh>
    <rPh sb="2" eb="3">
      <t>キ</t>
    </rPh>
    <rPh sb="5" eb="6">
      <t>ボン</t>
    </rPh>
    <phoneticPr fontId="1"/>
  </si>
  <si>
    <t>焼鳥器(3本バーナー)</t>
    <rPh sb="0" eb="2">
      <t>ヤキトリ</t>
    </rPh>
    <rPh sb="2" eb="3">
      <t>キ</t>
    </rPh>
    <rPh sb="5" eb="6">
      <t>ボン</t>
    </rPh>
    <phoneticPr fontId="1"/>
  </si>
  <si>
    <t>卓上鉄板焼器</t>
    <rPh sb="0" eb="6">
      <t>タクジョウテッパンヤキキ</t>
    </rPh>
    <phoneticPr fontId="1"/>
  </si>
  <si>
    <t>たい焼器</t>
    <rPh sb="2" eb="3">
      <t>ヤ</t>
    </rPh>
    <rPh sb="3" eb="4">
      <t>キ</t>
    </rPh>
    <phoneticPr fontId="1"/>
  </si>
  <si>
    <t>小コンロ(直径24cm)</t>
    <rPh sb="0" eb="1">
      <t>ショウ</t>
    </rPh>
    <phoneticPr fontId="1"/>
  </si>
  <si>
    <t>中コンロ(直径27cm)</t>
    <rPh sb="0" eb="1">
      <t>チュウ</t>
    </rPh>
    <phoneticPr fontId="1"/>
  </si>
  <si>
    <t>大コンロ(直径34cm)</t>
    <rPh sb="0" eb="1">
      <t>ダイ</t>
    </rPh>
    <phoneticPr fontId="1"/>
  </si>
  <si>
    <t>タコ焼器(140個用)</t>
    <rPh sb="2" eb="3">
      <t>ヤキ</t>
    </rPh>
    <rPh sb="3" eb="4">
      <t>キ</t>
    </rPh>
    <rPh sb="8" eb="9">
      <t>コ</t>
    </rPh>
    <rPh sb="9" eb="10">
      <t>ヨウ</t>
    </rPh>
    <phoneticPr fontId="1"/>
  </si>
  <si>
    <t>タコ焼器(84個用)</t>
    <rPh sb="2" eb="3">
      <t>ヤキ</t>
    </rPh>
    <rPh sb="3" eb="4">
      <t>キ</t>
    </rPh>
    <rPh sb="7" eb="8">
      <t>コ</t>
    </rPh>
    <rPh sb="8" eb="9">
      <t>ヨウ</t>
    </rPh>
    <phoneticPr fontId="1"/>
  </si>
  <si>
    <t>クレープマシン</t>
    <phoneticPr fontId="1"/>
  </si>
  <si>
    <t>石焼き芋器</t>
    <rPh sb="0" eb="1">
      <t>イシ</t>
    </rPh>
    <rPh sb="1" eb="2">
      <t>ヤ</t>
    </rPh>
    <rPh sb="3" eb="4">
      <t>イモ</t>
    </rPh>
    <rPh sb="4" eb="5">
      <t>キ</t>
    </rPh>
    <phoneticPr fontId="1"/>
  </si>
  <si>
    <t>大判焼器</t>
    <rPh sb="0" eb="2">
      <t>オオバン</t>
    </rPh>
    <rPh sb="2" eb="3">
      <t>ヤキ</t>
    </rPh>
    <rPh sb="3" eb="4">
      <t>キ</t>
    </rPh>
    <phoneticPr fontId="1"/>
  </si>
  <si>
    <t>カセットコンロ</t>
    <phoneticPr fontId="1"/>
  </si>
  <si>
    <t>仕込み場所内使用電力合計(W)</t>
    <rPh sb="0" eb="2">
      <t>シコ</t>
    </rPh>
    <rPh sb="3" eb="5">
      <t>バショ</t>
    </rPh>
    <rPh sb="5" eb="6">
      <t>ナイ</t>
    </rPh>
    <rPh sb="6" eb="8">
      <t>シヨウ</t>
    </rPh>
    <rPh sb="8" eb="10">
      <t>デンリョク</t>
    </rPh>
    <rPh sb="10" eb="12">
      <t>ゴウケイ</t>
    </rPh>
    <phoneticPr fontId="1"/>
  </si>
  <si>
    <t>個数</t>
    <rPh sb="0" eb="2">
      <t>コスウ</t>
    </rPh>
    <phoneticPr fontId="1"/>
  </si>
  <si>
    <r>
      <t>(Ⅱ)プロパンガス使用器具</t>
    </r>
    <r>
      <rPr>
        <b/>
        <sz val="11"/>
        <color theme="1"/>
        <rFont val="游ゴシック"/>
        <family val="3"/>
        <charset val="128"/>
        <scheme val="minor"/>
      </rPr>
      <t>　(仕込み場所での使用は禁止)</t>
    </r>
    <rPh sb="9" eb="11">
      <t>シヨウ</t>
    </rPh>
    <rPh sb="11" eb="13">
      <t>キグ</t>
    </rPh>
    <rPh sb="15" eb="17">
      <t>シコ</t>
    </rPh>
    <rPh sb="18" eb="20">
      <t>バショ</t>
    </rPh>
    <rPh sb="22" eb="24">
      <t>シヨウ</t>
    </rPh>
    <rPh sb="25" eb="27">
      <t>キンシ</t>
    </rPh>
    <phoneticPr fontId="1"/>
  </si>
  <si>
    <t>(Max: 5000W)</t>
    <phoneticPr fontId="1"/>
  </si>
  <si>
    <t>(Max: 750W)</t>
    <phoneticPr fontId="1"/>
  </si>
  <si>
    <t>(Max: 3000W)</t>
    <phoneticPr fontId="1"/>
  </si>
  <si>
    <t>配合量</t>
    <rPh sb="0" eb="2">
      <t>ハイゴウ</t>
    </rPh>
    <rPh sb="2" eb="3">
      <t>リョウ</t>
    </rPh>
    <phoneticPr fontId="1"/>
  </si>
  <si>
    <t>ml</t>
    <phoneticPr fontId="1"/>
  </si>
  <si>
    <t>レンタル</t>
    <phoneticPr fontId="1"/>
  </si>
  <si>
    <t>フライヤーセット（自立式）</t>
    <rPh sb="9" eb="11">
      <t>ジリツ</t>
    </rPh>
    <rPh sb="11" eb="12">
      <t>シキ</t>
    </rPh>
    <phoneticPr fontId="1"/>
  </si>
  <si>
    <t>台付鉄板焼器（自立式）</t>
    <rPh sb="0" eb="6">
      <t>ダイツキテッパンヤキキ</t>
    </rPh>
    <rPh sb="7" eb="9">
      <t>ジリツ</t>
    </rPh>
    <rPh sb="9" eb="10">
      <t>シキ</t>
    </rPh>
    <phoneticPr fontId="1"/>
  </si>
  <si>
    <t>綿菓子器</t>
    <rPh sb="0" eb="4">
      <t>ワタガシキ</t>
    </rPh>
    <phoneticPr fontId="1"/>
  </si>
  <si>
    <t>パイプ椅子(企画場所用)</t>
    <rPh sb="3" eb="5">
      <t>イス</t>
    </rPh>
    <rPh sb="6" eb="8">
      <t>キカク</t>
    </rPh>
    <rPh sb="8" eb="10">
      <t>バショ</t>
    </rPh>
    <rPh sb="10" eb="11">
      <t>ヨウ</t>
    </rPh>
    <phoneticPr fontId="1"/>
  </si>
  <si>
    <t>パイプ椅子（仕込み場所用）</t>
    <rPh sb="3" eb="5">
      <t>イス</t>
    </rPh>
    <rPh sb="6" eb="8">
      <t>シコ</t>
    </rPh>
    <rPh sb="9" eb="11">
      <t>バショ</t>
    </rPh>
    <rPh sb="11" eb="12">
      <t>ヨウ</t>
    </rPh>
    <phoneticPr fontId="1"/>
  </si>
  <si>
    <t>仕込み場所</t>
    <rPh sb="0" eb="2">
      <t>シコ</t>
    </rPh>
    <rPh sb="3" eb="5">
      <t>バショ</t>
    </rPh>
    <phoneticPr fontId="1"/>
  </si>
  <si>
    <t>企画場所</t>
    <rPh sb="0" eb="2">
      <t>キカク</t>
    </rPh>
    <rPh sb="2" eb="4">
      <t>バショ</t>
    </rPh>
    <phoneticPr fontId="1"/>
  </si>
  <si>
    <t>電力(W)</t>
    <rPh sb="0" eb="2">
      <t>デンリョク</t>
    </rPh>
    <phoneticPr fontId="1"/>
  </si>
  <si>
    <t>調理工程</t>
    <rPh sb="0" eb="2">
      <t>チョウリ</t>
    </rPh>
    <rPh sb="2" eb="4">
      <t>コウテイ</t>
    </rPh>
    <phoneticPr fontId="1"/>
  </si>
  <si>
    <t>使用材料</t>
    <rPh sb="0" eb="2">
      <t>シヨウ</t>
    </rPh>
    <rPh sb="2" eb="4">
      <t>ザイリョウ</t>
    </rPh>
    <phoneticPr fontId="1"/>
  </si>
  <si>
    <t>ソフトドリンク</t>
    <phoneticPr fontId="1"/>
  </si>
  <si>
    <t>アルコール</t>
    <phoneticPr fontId="1"/>
  </si>
  <si>
    <t>合計(W)</t>
    <rPh sb="0" eb="2">
      <t>ゴウケイ</t>
    </rPh>
    <phoneticPr fontId="1"/>
  </si>
  <si>
    <t>手配方法</t>
    <rPh sb="0" eb="2">
      <t>テハイ</t>
    </rPh>
    <rPh sb="2" eb="4">
      <t>ホウホウ</t>
    </rPh>
    <phoneticPr fontId="1"/>
  </si>
  <si>
    <t>(Ⅲ)その他物品</t>
    <rPh sb="5" eb="6">
      <t>タ</t>
    </rPh>
    <rPh sb="6" eb="8">
      <t>ブッピン</t>
    </rPh>
    <phoneticPr fontId="1"/>
  </si>
  <si>
    <t>手配方法</t>
    <rPh sb="0" eb="2">
      <t>テハイ</t>
    </rPh>
    <rPh sb="2" eb="4">
      <t>ホウホウ</t>
    </rPh>
    <phoneticPr fontId="1"/>
  </si>
  <si>
    <t>個数</t>
    <rPh sb="0" eb="2">
      <t>コスウ</t>
    </rPh>
    <phoneticPr fontId="1"/>
  </si>
  <si>
    <t>ウォーマー(フライヤーセット付属)</t>
    <rPh sb="14" eb="16">
      <t>フゾク</t>
    </rPh>
    <phoneticPr fontId="1"/>
  </si>
  <si>
    <t>語科名</t>
    <rPh sb="0" eb="1">
      <t>ゴ</t>
    </rPh>
    <rPh sb="1" eb="2">
      <t>カ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</si>
</sst>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21" xfId="0" applyFill="1" applyBorder="1">
      <alignment vertical="center"/>
    </xf>
    <xf numFmtId="0" fontId="0" fillId="4" borderId="23" xfId="0" applyFill="1" applyBorder="1">
      <alignment vertical="center"/>
    </xf>
    <xf numFmtId="0" fontId="0" fillId="0" borderId="22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40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5" xfId="0" applyBorder="1">
      <alignment vertical="center"/>
    </xf>
    <xf numFmtId="0" fontId="0" fillId="0" borderId="15" xfId="0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56" xfId="0" quotePrefix="1" applyBorder="1" applyAlignment="1">
      <alignment horizontal="center" vertical="center"/>
    </xf>
    <xf numFmtId="0" fontId="0" fillId="0" borderId="56" xfId="0" applyBorder="1">
      <alignment vertical="center"/>
    </xf>
    <xf numFmtId="176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0" borderId="58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7" borderId="29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4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4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55" xfId="0" applyBorder="1" applyProtection="1">
      <alignment vertical="center"/>
    </xf>
    <xf numFmtId="0" fontId="0" fillId="4" borderId="51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2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9" xfId="0" applyFill="1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7" borderId="3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0" fillId="5" borderId="34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5" borderId="5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NumberFormat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left" vertical="center"/>
      <protection locked="0"/>
    </xf>
    <xf numFmtId="0" fontId="0" fillId="0" borderId="64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7" borderId="34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right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 vertical="center"/>
    </xf>
    <xf numFmtId="0" fontId="0" fillId="6" borderId="34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4" borderId="7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3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CDFF"/>
      <color rgb="FF85DFFF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4388-0DD9-40BB-80C9-1B46ED7974B7}">
  <dimension ref="A1:L79"/>
  <sheetViews>
    <sheetView tabSelected="1" zoomScale="80" zoomScaleNormal="80" workbookViewId="0">
      <selection activeCell="H23" sqref="H23"/>
    </sheetView>
  </sheetViews>
  <sheetFormatPr defaultRowHeight="18" x14ac:dyDescent="0.55000000000000004"/>
  <cols>
    <col min="1" max="1" width="15.33203125" bestFit="1" customWidth="1"/>
    <col min="2" max="2" width="3.6640625" customWidth="1"/>
    <col min="5" max="5" width="13" customWidth="1"/>
    <col min="6" max="6" width="17.75" customWidth="1"/>
    <col min="7" max="7" width="47.08203125" customWidth="1"/>
    <col min="8" max="8" width="18.33203125" customWidth="1"/>
    <col min="9" max="9" width="11.75" customWidth="1"/>
    <col min="10" max="10" width="7.9140625" style="1" customWidth="1"/>
    <col min="11" max="11" width="18.5" customWidth="1"/>
    <col min="12" max="12" width="7.58203125" customWidth="1"/>
  </cols>
  <sheetData>
    <row r="1" spans="1:12" ht="36.75" customHeight="1" thickBot="1" x14ac:dyDescent="0.6">
      <c r="A1" s="135" t="s">
        <v>96</v>
      </c>
      <c r="B1" s="136"/>
      <c r="C1" s="136"/>
      <c r="D1" s="136"/>
      <c r="E1" s="137"/>
      <c r="F1" s="65"/>
      <c r="G1" s="65"/>
      <c r="H1" s="65"/>
      <c r="I1" s="65"/>
      <c r="J1" s="65"/>
      <c r="K1" s="65"/>
      <c r="L1" s="65"/>
    </row>
    <row r="2" spans="1:12" s="1" customFormat="1" ht="5.5" customHeight="1" thickBot="1" x14ac:dyDescent="0.6">
      <c r="A2" s="63"/>
      <c r="B2" s="64"/>
      <c r="C2" s="50"/>
      <c r="D2" s="50"/>
      <c r="E2" s="50"/>
      <c r="F2" s="50"/>
      <c r="G2" s="50"/>
      <c r="H2" s="36"/>
      <c r="I2" s="36"/>
      <c r="J2" s="64"/>
      <c r="K2" s="36"/>
      <c r="L2" s="36"/>
    </row>
    <row r="3" spans="1:12" ht="18.5" thickBot="1" x14ac:dyDescent="0.6">
      <c r="A3" s="35" t="s">
        <v>0</v>
      </c>
      <c r="B3" s="130" t="s">
        <v>83</v>
      </c>
      <c r="C3" s="138" t="s">
        <v>87</v>
      </c>
      <c r="D3" s="139"/>
      <c r="E3" s="140"/>
      <c r="F3" s="141" t="s">
        <v>86</v>
      </c>
      <c r="G3" s="142"/>
      <c r="H3" s="43" t="s">
        <v>1</v>
      </c>
      <c r="I3" s="68" t="s">
        <v>85</v>
      </c>
      <c r="J3" s="42" t="s">
        <v>70</v>
      </c>
      <c r="K3" s="1"/>
      <c r="L3" s="34"/>
    </row>
    <row r="4" spans="1:12" x14ac:dyDescent="0.55000000000000004">
      <c r="A4" s="105">
        <v>1</v>
      </c>
      <c r="B4" s="130"/>
      <c r="C4" s="108"/>
      <c r="D4" s="109"/>
      <c r="E4" s="110"/>
      <c r="F4" s="117"/>
      <c r="G4" s="120"/>
      <c r="H4" s="75"/>
      <c r="I4" s="70" t="str">
        <f>IFERROR(VLOOKUP(H4,使用器具一覧!$B$5:$E$12,4,0),"")</f>
        <v/>
      </c>
      <c r="J4" s="78"/>
      <c r="K4" s="1"/>
      <c r="L4" s="33"/>
    </row>
    <row r="5" spans="1:12" x14ac:dyDescent="0.55000000000000004">
      <c r="A5" s="106"/>
      <c r="B5" s="130"/>
      <c r="C5" s="111"/>
      <c r="D5" s="112"/>
      <c r="E5" s="113"/>
      <c r="F5" s="118"/>
      <c r="G5" s="121"/>
      <c r="H5" s="76"/>
      <c r="I5" s="71" t="str">
        <f>IFERROR(VLOOKUP(H5,使用器具一覧!$B$5:$E$12,4,0),"")</f>
        <v/>
      </c>
      <c r="J5" s="79"/>
      <c r="K5" s="1"/>
      <c r="L5" s="33"/>
    </row>
    <row r="6" spans="1:12" x14ac:dyDescent="0.55000000000000004">
      <c r="A6" s="106"/>
      <c r="B6" s="130"/>
      <c r="C6" s="111"/>
      <c r="D6" s="112"/>
      <c r="E6" s="113"/>
      <c r="F6" s="119"/>
      <c r="G6" s="122"/>
      <c r="H6" s="76"/>
      <c r="I6" s="71" t="str">
        <f>IFERROR(VLOOKUP(H6,使用器具一覧!$B$5:$E$12,4,0),"")</f>
        <v/>
      </c>
      <c r="J6" s="79"/>
      <c r="K6" s="1"/>
      <c r="L6" s="33"/>
    </row>
    <row r="7" spans="1:12" x14ac:dyDescent="0.55000000000000004">
      <c r="A7" s="106"/>
      <c r="B7" s="130"/>
      <c r="C7" s="111"/>
      <c r="D7" s="112"/>
      <c r="E7" s="113"/>
      <c r="F7" s="123"/>
      <c r="G7" s="125"/>
      <c r="H7" s="76"/>
      <c r="I7" s="71" t="str">
        <f>IFERROR(VLOOKUP(H7,使用器具一覧!$B$5:$E$12,4,0),"")</f>
        <v/>
      </c>
      <c r="J7" s="79"/>
      <c r="K7" s="1"/>
      <c r="L7" s="33"/>
    </row>
    <row r="8" spans="1:12" ht="18.5" thickBot="1" x14ac:dyDescent="0.6">
      <c r="A8" s="107"/>
      <c r="B8" s="131"/>
      <c r="C8" s="114"/>
      <c r="D8" s="115"/>
      <c r="E8" s="116"/>
      <c r="F8" s="124"/>
      <c r="G8" s="126"/>
      <c r="H8" s="77"/>
      <c r="I8" s="72" t="str">
        <f>IFERROR(VLOOKUP(H8,使用器具一覧!$B$5:$E$12,4,0),"")</f>
        <v/>
      </c>
      <c r="J8" s="80"/>
      <c r="K8" s="1"/>
      <c r="L8" s="33"/>
    </row>
    <row r="9" spans="1:12" ht="18.5" thickBot="1" x14ac:dyDescent="0.6">
      <c r="A9" s="17" t="s">
        <v>2</v>
      </c>
      <c r="B9" s="129" t="s">
        <v>84</v>
      </c>
      <c r="C9" s="132" t="s">
        <v>87</v>
      </c>
      <c r="D9" s="133"/>
      <c r="E9" s="134"/>
      <c r="F9" s="127" t="s">
        <v>86</v>
      </c>
      <c r="G9" s="128"/>
      <c r="H9" s="43" t="s">
        <v>1</v>
      </c>
      <c r="I9" s="73" t="s">
        <v>85</v>
      </c>
      <c r="J9" s="42" t="s">
        <v>70</v>
      </c>
      <c r="K9" s="44" t="s">
        <v>3</v>
      </c>
      <c r="L9" s="45" t="s">
        <v>70</v>
      </c>
    </row>
    <row r="10" spans="1:12" x14ac:dyDescent="0.55000000000000004">
      <c r="A10" s="106"/>
      <c r="B10" s="130"/>
      <c r="C10" s="108"/>
      <c r="D10" s="109"/>
      <c r="E10" s="110"/>
      <c r="F10" s="117"/>
      <c r="G10" s="120"/>
      <c r="H10" s="75"/>
      <c r="I10" s="70" t="str">
        <f>IFERROR(VLOOKUP(H10,使用器具一覧!$B$5:$E$13,4,0),"")</f>
        <v/>
      </c>
      <c r="J10" s="78"/>
      <c r="K10" s="75"/>
      <c r="L10" s="81"/>
    </row>
    <row r="11" spans="1:12" x14ac:dyDescent="0.55000000000000004">
      <c r="A11" s="106"/>
      <c r="B11" s="130"/>
      <c r="C11" s="111"/>
      <c r="D11" s="112"/>
      <c r="E11" s="113"/>
      <c r="F11" s="118"/>
      <c r="G11" s="121"/>
      <c r="H11" s="76"/>
      <c r="I11" s="71" t="str">
        <f>IFERROR(VLOOKUP(H11,使用器具一覧!$B$5:$E$13,4,0),"")</f>
        <v/>
      </c>
      <c r="J11" s="79"/>
      <c r="K11" s="76"/>
      <c r="L11" s="79"/>
    </row>
    <row r="12" spans="1:12" x14ac:dyDescent="0.55000000000000004">
      <c r="A12" s="106"/>
      <c r="B12" s="130"/>
      <c r="C12" s="111"/>
      <c r="D12" s="112"/>
      <c r="E12" s="113"/>
      <c r="F12" s="119"/>
      <c r="G12" s="122"/>
      <c r="H12" s="76"/>
      <c r="I12" s="71" t="str">
        <f>IFERROR(VLOOKUP(H12,使用器具一覧!$B$5:$E$13,4,0),"")</f>
        <v/>
      </c>
      <c r="J12" s="79"/>
      <c r="K12" s="76"/>
      <c r="L12" s="79"/>
    </row>
    <row r="13" spans="1:12" x14ac:dyDescent="0.55000000000000004">
      <c r="A13" s="106"/>
      <c r="B13" s="130"/>
      <c r="C13" s="111"/>
      <c r="D13" s="112"/>
      <c r="E13" s="113"/>
      <c r="F13" s="123"/>
      <c r="G13" s="125"/>
      <c r="H13" s="76"/>
      <c r="I13" s="71" t="str">
        <f>IFERROR(VLOOKUP(H13,使用器具一覧!$B$5:$E$13,4,0),"")</f>
        <v/>
      </c>
      <c r="J13" s="79"/>
      <c r="K13" s="76"/>
      <c r="L13" s="79"/>
    </row>
    <row r="14" spans="1:12" ht="18.5" thickBot="1" x14ac:dyDescent="0.6">
      <c r="A14" s="107"/>
      <c r="B14" s="131"/>
      <c r="C14" s="114"/>
      <c r="D14" s="115"/>
      <c r="E14" s="116"/>
      <c r="F14" s="124"/>
      <c r="G14" s="126"/>
      <c r="H14" s="77"/>
      <c r="I14" s="72" t="str">
        <f>IFERROR(VLOOKUP(H14,使用器具一覧!$B$5:$E$13,4,0),"")</f>
        <v/>
      </c>
      <c r="J14" s="80"/>
      <c r="K14" s="77"/>
      <c r="L14" s="80"/>
    </row>
    <row r="15" spans="1:12" ht="18.5" thickBot="1" x14ac:dyDescent="0.6">
      <c r="A15" s="30"/>
      <c r="I15" s="74"/>
    </row>
    <row r="16" spans="1:12" ht="18.5" thickBot="1" x14ac:dyDescent="0.6">
      <c r="A16" s="35" t="s">
        <v>0</v>
      </c>
      <c r="B16" s="129" t="s">
        <v>83</v>
      </c>
      <c r="C16" s="132" t="s">
        <v>87</v>
      </c>
      <c r="D16" s="133"/>
      <c r="E16" s="134"/>
      <c r="F16" s="127" t="s">
        <v>86</v>
      </c>
      <c r="G16" s="128"/>
      <c r="H16" s="43" t="s">
        <v>1</v>
      </c>
      <c r="I16" s="73" t="s">
        <v>85</v>
      </c>
      <c r="J16" s="42" t="s">
        <v>70</v>
      </c>
      <c r="K16" s="1"/>
      <c r="L16" s="34"/>
    </row>
    <row r="17" spans="1:12" x14ac:dyDescent="0.55000000000000004">
      <c r="A17" s="105">
        <v>2</v>
      </c>
      <c r="B17" s="130"/>
      <c r="C17" s="108"/>
      <c r="D17" s="109"/>
      <c r="E17" s="110"/>
      <c r="F17" s="117"/>
      <c r="G17" s="120"/>
      <c r="H17" s="75"/>
      <c r="I17" s="70" t="str">
        <f>IFERROR(VLOOKUP(H17,使用器具一覧!$B$5:$E$13,4,0),"")</f>
        <v/>
      </c>
      <c r="J17" s="78"/>
      <c r="K17" s="1"/>
      <c r="L17" s="33"/>
    </row>
    <row r="18" spans="1:12" x14ac:dyDescent="0.55000000000000004">
      <c r="A18" s="106"/>
      <c r="B18" s="130"/>
      <c r="C18" s="111"/>
      <c r="D18" s="112"/>
      <c r="E18" s="113"/>
      <c r="F18" s="118"/>
      <c r="G18" s="121"/>
      <c r="H18" s="76"/>
      <c r="I18" s="71" t="str">
        <f>IFERROR(VLOOKUP(H18,使用器具一覧!$B$5:$E$12,4,0),"")</f>
        <v/>
      </c>
      <c r="J18" s="79"/>
      <c r="K18" s="1"/>
      <c r="L18" s="33"/>
    </row>
    <row r="19" spans="1:12" x14ac:dyDescent="0.55000000000000004">
      <c r="A19" s="106"/>
      <c r="B19" s="130"/>
      <c r="C19" s="111"/>
      <c r="D19" s="112"/>
      <c r="E19" s="113"/>
      <c r="F19" s="119"/>
      <c r="G19" s="122"/>
      <c r="H19" s="76"/>
      <c r="I19" s="71" t="str">
        <f>IFERROR(VLOOKUP(H19,使用器具一覧!$B$5:$E$12,4,0),"")</f>
        <v/>
      </c>
      <c r="J19" s="79"/>
      <c r="K19" s="1"/>
      <c r="L19" s="33"/>
    </row>
    <row r="20" spans="1:12" x14ac:dyDescent="0.55000000000000004">
      <c r="A20" s="106"/>
      <c r="B20" s="130"/>
      <c r="C20" s="111"/>
      <c r="D20" s="112"/>
      <c r="E20" s="113"/>
      <c r="F20" s="123"/>
      <c r="G20" s="125"/>
      <c r="H20" s="76"/>
      <c r="I20" s="71" t="str">
        <f>IFERROR(VLOOKUP(H20,使用器具一覧!$B$5:$E$12,4,0),"")</f>
        <v/>
      </c>
      <c r="J20" s="79"/>
      <c r="K20" s="1"/>
      <c r="L20" s="33"/>
    </row>
    <row r="21" spans="1:12" ht="18.5" thickBot="1" x14ac:dyDescent="0.6">
      <c r="A21" s="107"/>
      <c r="B21" s="131"/>
      <c r="C21" s="114"/>
      <c r="D21" s="115"/>
      <c r="E21" s="116"/>
      <c r="F21" s="124"/>
      <c r="G21" s="126"/>
      <c r="H21" s="77"/>
      <c r="I21" s="72" t="str">
        <f>IFERROR(VLOOKUP(H21,使用器具一覧!$B$5:$E$12,4,0),"")</f>
        <v/>
      </c>
      <c r="J21" s="80"/>
      <c r="K21" s="1"/>
      <c r="L21" s="33"/>
    </row>
    <row r="22" spans="1:12" ht="18.5" thickBot="1" x14ac:dyDescent="0.6">
      <c r="A22" s="17" t="s">
        <v>2</v>
      </c>
      <c r="B22" s="129" t="s">
        <v>84</v>
      </c>
      <c r="C22" s="132" t="s">
        <v>87</v>
      </c>
      <c r="D22" s="133"/>
      <c r="E22" s="134"/>
      <c r="F22" s="127" t="s">
        <v>86</v>
      </c>
      <c r="G22" s="128"/>
      <c r="H22" s="43" t="s">
        <v>1</v>
      </c>
      <c r="I22" s="73" t="s">
        <v>85</v>
      </c>
      <c r="J22" s="42" t="s">
        <v>70</v>
      </c>
      <c r="K22" s="44" t="s">
        <v>3</v>
      </c>
      <c r="L22" s="45" t="s">
        <v>70</v>
      </c>
    </row>
    <row r="23" spans="1:12" x14ac:dyDescent="0.55000000000000004">
      <c r="A23" s="106"/>
      <c r="B23" s="130"/>
      <c r="C23" s="108"/>
      <c r="D23" s="109"/>
      <c r="E23" s="110"/>
      <c r="F23" s="117"/>
      <c r="G23" s="120"/>
      <c r="H23" s="75"/>
      <c r="I23" s="70" t="str">
        <f>IFERROR(VLOOKUP(H23,使用器具一覧!$B$5:$E$13,4,0),"")</f>
        <v/>
      </c>
      <c r="J23" s="78"/>
      <c r="K23" s="75"/>
      <c r="L23" s="81"/>
    </row>
    <row r="24" spans="1:12" x14ac:dyDescent="0.55000000000000004">
      <c r="A24" s="106"/>
      <c r="B24" s="130"/>
      <c r="C24" s="111"/>
      <c r="D24" s="112"/>
      <c r="E24" s="113"/>
      <c r="F24" s="118"/>
      <c r="G24" s="121"/>
      <c r="H24" s="76"/>
      <c r="I24" s="71" t="str">
        <f>IFERROR(VLOOKUP(H24,使用器具一覧!$B$5:$E$13,4,0),"")</f>
        <v/>
      </c>
      <c r="J24" s="79"/>
      <c r="K24" s="76"/>
      <c r="L24" s="79"/>
    </row>
    <row r="25" spans="1:12" x14ac:dyDescent="0.55000000000000004">
      <c r="A25" s="106"/>
      <c r="B25" s="130"/>
      <c r="C25" s="111"/>
      <c r="D25" s="112"/>
      <c r="E25" s="113"/>
      <c r="F25" s="119"/>
      <c r="G25" s="122"/>
      <c r="H25" s="76"/>
      <c r="I25" s="71" t="str">
        <f>IFERROR(VLOOKUP(H25,使用器具一覧!$B$5:$E$13,4,0),"")</f>
        <v/>
      </c>
      <c r="J25" s="79"/>
      <c r="K25" s="76"/>
      <c r="L25" s="79"/>
    </row>
    <row r="26" spans="1:12" x14ac:dyDescent="0.55000000000000004">
      <c r="A26" s="106"/>
      <c r="B26" s="130"/>
      <c r="C26" s="111"/>
      <c r="D26" s="112"/>
      <c r="E26" s="113"/>
      <c r="F26" s="123"/>
      <c r="G26" s="125"/>
      <c r="H26" s="76"/>
      <c r="I26" s="71" t="str">
        <f>IFERROR(VLOOKUP(H26,使用器具一覧!$B$5:$E$13,4,0),"")</f>
        <v/>
      </c>
      <c r="J26" s="79"/>
      <c r="K26" s="76"/>
      <c r="L26" s="79"/>
    </row>
    <row r="27" spans="1:12" ht="18.5" thickBot="1" x14ac:dyDescent="0.6">
      <c r="A27" s="107"/>
      <c r="B27" s="131"/>
      <c r="C27" s="114"/>
      <c r="D27" s="115"/>
      <c r="E27" s="116"/>
      <c r="F27" s="124"/>
      <c r="G27" s="126"/>
      <c r="H27" s="77"/>
      <c r="I27" s="72" t="str">
        <f>IFERROR(VLOOKUP(H27,使用器具一覧!$B$5:$E$13,4,0),"")</f>
        <v/>
      </c>
      <c r="J27" s="80"/>
      <c r="K27" s="77"/>
      <c r="L27" s="80"/>
    </row>
    <row r="28" spans="1:12" ht="18.5" thickBot="1" x14ac:dyDescent="0.6">
      <c r="A28" s="30"/>
      <c r="I28" s="74"/>
    </row>
    <row r="29" spans="1:12" ht="18.5" thickBot="1" x14ac:dyDescent="0.6">
      <c r="A29" s="35" t="s">
        <v>0</v>
      </c>
      <c r="B29" s="129" t="s">
        <v>83</v>
      </c>
      <c r="C29" s="132" t="s">
        <v>87</v>
      </c>
      <c r="D29" s="133"/>
      <c r="E29" s="134"/>
      <c r="F29" s="127" t="s">
        <v>86</v>
      </c>
      <c r="G29" s="128"/>
      <c r="H29" s="43" t="s">
        <v>1</v>
      </c>
      <c r="I29" s="73" t="s">
        <v>85</v>
      </c>
      <c r="J29" s="42" t="s">
        <v>70</v>
      </c>
      <c r="K29" s="1"/>
      <c r="L29" s="34"/>
    </row>
    <row r="30" spans="1:12" x14ac:dyDescent="0.55000000000000004">
      <c r="A30" s="105">
        <v>3</v>
      </c>
      <c r="B30" s="130"/>
      <c r="C30" s="108"/>
      <c r="D30" s="109"/>
      <c r="E30" s="110"/>
      <c r="F30" s="117"/>
      <c r="G30" s="120"/>
      <c r="H30" s="75"/>
      <c r="I30" s="70" t="str">
        <f>IFERROR(VLOOKUP(H30,使用器具一覧!$B$5:$E$12,4,0),"")</f>
        <v/>
      </c>
      <c r="J30" s="78"/>
      <c r="K30" s="1"/>
      <c r="L30" s="33"/>
    </row>
    <row r="31" spans="1:12" x14ac:dyDescent="0.55000000000000004">
      <c r="A31" s="106"/>
      <c r="B31" s="130"/>
      <c r="C31" s="111"/>
      <c r="D31" s="112"/>
      <c r="E31" s="113"/>
      <c r="F31" s="118"/>
      <c r="G31" s="121"/>
      <c r="H31" s="76"/>
      <c r="I31" s="71" t="str">
        <f>IFERROR(VLOOKUP(H31,使用器具一覧!$B$5:$E$12,4,0),"")</f>
        <v/>
      </c>
      <c r="J31" s="79"/>
      <c r="K31" s="1"/>
      <c r="L31" s="33"/>
    </row>
    <row r="32" spans="1:12" x14ac:dyDescent="0.55000000000000004">
      <c r="A32" s="106"/>
      <c r="B32" s="130"/>
      <c r="C32" s="111"/>
      <c r="D32" s="112"/>
      <c r="E32" s="113"/>
      <c r="F32" s="119"/>
      <c r="G32" s="122"/>
      <c r="H32" s="76"/>
      <c r="I32" s="71" t="str">
        <f>IFERROR(VLOOKUP(H32,使用器具一覧!$B$5:$E$12,4,0),"")</f>
        <v/>
      </c>
      <c r="J32" s="79"/>
      <c r="K32" s="1"/>
      <c r="L32" s="33"/>
    </row>
    <row r="33" spans="1:12" x14ac:dyDescent="0.55000000000000004">
      <c r="A33" s="106"/>
      <c r="B33" s="130"/>
      <c r="C33" s="111"/>
      <c r="D33" s="112"/>
      <c r="E33" s="113"/>
      <c r="F33" s="123"/>
      <c r="G33" s="125"/>
      <c r="H33" s="76"/>
      <c r="I33" s="71" t="str">
        <f>IFERROR(VLOOKUP(H33,使用器具一覧!$B$5:$E$12,4,0),"")</f>
        <v/>
      </c>
      <c r="J33" s="79"/>
      <c r="K33" s="1"/>
      <c r="L33" s="33"/>
    </row>
    <row r="34" spans="1:12" ht="18.5" thickBot="1" x14ac:dyDescent="0.6">
      <c r="A34" s="107"/>
      <c r="B34" s="131"/>
      <c r="C34" s="114"/>
      <c r="D34" s="115"/>
      <c r="E34" s="116"/>
      <c r="F34" s="124"/>
      <c r="G34" s="126"/>
      <c r="H34" s="77"/>
      <c r="I34" s="72" t="str">
        <f>IFERROR(VLOOKUP(H34,使用器具一覧!$B$5:$E$12,4,0),"")</f>
        <v/>
      </c>
      <c r="J34" s="80"/>
      <c r="K34" s="1"/>
      <c r="L34" s="33"/>
    </row>
    <row r="35" spans="1:12" ht="18.5" thickBot="1" x14ac:dyDescent="0.6">
      <c r="A35" s="17" t="s">
        <v>2</v>
      </c>
      <c r="B35" s="129" t="s">
        <v>84</v>
      </c>
      <c r="C35" s="132" t="s">
        <v>87</v>
      </c>
      <c r="D35" s="133"/>
      <c r="E35" s="134"/>
      <c r="F35" s="127" t="s">
        <v>86</v>
      </c>
      <c r="G35" s="128"/>
      <c r="H35" s="43" t="s">
        <v>1</v>
      </c>
      <c r="I35" s="73" t="s">
        <v>85</v>
      </c>
      <c r="J35" s="42" t="s">
        <v>70</v>
      </c>
      <c r="K35" s="44" t="s">
        <v>3</v>
      </c>
      <c r="L35" s="45" t="s">
        <v>70</v>
      </c>
    </row>
    <row r="36" spans="1:12" x14ac:dyDescent="0.55000000000000004">
      <c r="A36" s="106"/>
      <c r="B36" s="130"/>
      <c r="C36" s="108"/>
      <c r="D36" s="109"/>
      <c r="E36" s="110"/>
      <c r="F36" s="117"/>
      <c r="G36" s="120"/>
      <c r="H36" s="75"/>
      <c r="I36" s="70" t="str">
        <f>IFERROR(VLOOKUP(H36,使用器具一覧!$B$5:$E$13,4,0),"")</f>
        <v/>
      </c>
      <c r="J36" s="78"/>
      <c r="K36" s="75"/>
      <c r="L36" s="81"/>
    </row>
    <row r="37" spans="1:12" x14ac:dyDescent="0.55000000000000004">
      <c r="A37" s="106"/>
      <c r="B37" s="130"/>
      <c r="C37" s="111"/>
      <c r="D37" s="112"/>
      <c r="E37" s="113"/>
      <c r="F37" s="118"/>
      <c r="G37" s="121"/>
      <c r="H37" s="76"/>
      <c r="I37" s="71" t="str">
        <f>IFERROR(VLOOKUP(H37,使用器具一覧!$B$5:$E$13,4,0),"")</f>
        <v/>
      </c>
      <c r="J37" s="79"/>
      <c r="K37" s="76"/>
      <c r="L37" s="79"/>
    </row>
    <row r="38" spans="1:12" x14ac:dyDescent="0.55000000000000004">
      <c r="A38" s="106"/>
      <c r="B38" s="130"/>
      <c r="C38" s="111"/>
      <c r="D38" s="112"/>
      <c r="E38" s="113"/>
      <c r="F38" s="119"/>
      <c r="G38" s="122"/>
      <c r="H38" s="76"/>
      <c r="I38" s="71" t="str">
        <f>IFERROR(VLOOKUP(H38,使用器具一覧!$B$5:$E$13,4,0),"")</f>
        <v/>
      </c>
      <c r="J38" s="79"/>
      <c r="K38" s="76"/>
      <c r="L38" s="79"/>
    </row>
    <row r="39" spans="1:12" x14ac:dyDescent="0.55000000000000004">
      <c r="A39" s="106"/>
      <c r="B39" s="130"/>
      <c r="C39" s="111"/>
      <c r="D39" s="112"/>
      <c r="E39" s="113"/>
      <c r="F39" s="123"/>
      <c r="G39" s="125"/>
      <c r="H39" s="76"/>
      <c r="I39" s="71" t="str">
        <f>IFERROR(VLOOKUP(H39,使用器具一覧!$B$5:$E$13,4,0),"")</f>
        <v/>
      </c>
      <c r="J39" s="79"/>
      <c r="K39" s="76"/>
      <c r="L39" s="79"/>
    </row>
    <row r="40" spans="1:12" ht="18.5" thickBot="1" x14ac:dyDescent="0.6">
      <c r="A40" s="107"/>
      <c r="B40" s="131"/>
      <c r="C40" s="114"/>
      <c r="D40" s="115"/>
      <c r="E40" s="116"/>
      <c r="F40" s="124"/>
      <c r="G40" s="126"/>
      <c r="H40" s="77"/>
      <c r="I40" s="72" t="str">
        <f>IFERROR(VLOOKUP(H40,使用器具一覧!$B$5:$E$13,4,0),"")</f>
        <v/>
      </c>
      <c r="J40" s="80"/>
      <c r="K40" s="77"/>
      <c r="L40" s="80"/>
    </row>
    <row r="41" spans="1:12" ht="18.5" thickBot="1" x14ac:dyDescent="0.6">
      <c r="A41" s="30"/>
      <c r="I41" s="74"/>
    </row>
    <row r="42" spans="1:12" ht="18.5" thickBot="1" x14ac:dyDescent="0.6">
      <c r="A42" s="35" t="s">
        <v>0</v>
      </c>
      <c r="B42" s="129" t="s">
        <v>83</v>
      </c>
      <c r="C42" s="132" t="s">
        <v>87</v>
      </c>
      <c r="D42" s="133"/>
      <c r="E42" s="134"/>
      <c r="F42" s="127" t="s">
        <v>86</v>
      </c>
      <c r="G42" s="128"/>
      <c r="H42" s="43" t="s">
        <v>1</v>
      </c>
      <c r="I42" s="73" t="s">
        <v>85</v>
      </c>
      <c r="J42" s="42" t="s">
        <v>70</v>
      </c>
      <c r="K42" s="1"/>
      <c r="L42" s="34"/>
    </row>
    <row r="43" spans="1:12" x14ac:dyDescent="0.55000000000000004">
      <c r="A43" s="105">
        <v>4</v>
      </c>
      <c r="B43" s="130"/>
      <c r="C43" s="108"/>
      <c r="D43" s="109"/>
      <c r="E43" s="110"/>
      <c r="F43" s="117"/>
      <c r="G43" s="120"/>
      <c r="H43" s="75"/>
      <c r="I43" s="70" t="str">
        <f>IFERROR(VLOOKUP(H43,使用器具一覧!$B$5:$E$12,4,0),"")</f>
        <v/>
      </c>
      <c r="J43" s="78"/>
      <c r="K43" s="1"/>
      <c r="L43" s="33"/>
    </row>
    <row r="44" spans="1:12" x14ac:dyDescent="0.55000000000000004">
      <c r="A44" s="106"/>
      <c r="B44" s="130"/>
      <c r="C44" s="111"/>
      <c r="D44" s="112"/>
      <c r="E44" s="113"/>
      <c r="F44" s="118"/>
      <c r="G44" s="121"/>
      <c r="H44" s="76"/>
      <c r="I44" s="71" t="str">
        <f>IFERROR(VLOOKUP(H44,使用器具一覧!$B$5:$E$12,4,0),"")</f>
        <v/>
      </c>
      <c r="J44" s="79"/>
      <c r="K44" s="1"/>
      <c r="L44" s="33"/>
    </row>
    <row r="45" spans="1:12" x14ac:dyDescent="0.55000000000000004">
      <c r="A45" s="106"/>
      <c r="B45" s="130"/>
      <c r="C45" s="111"/>
      <c r="D45" s="112"/>
      <c r="E45" s="113"/>
      <c r="F45" s="119"/>
      <c r="G45" s="122"/>
      <c r="H45" s="76"/>
      <c r="I45" s="71" t="str">
        <f>IFERROR(VLOOKUP(H45,使用器具一覧!$B$5:$E$12,4,0),"")</f>
        <v/>
      </c>
      <c r="J45" s="79"/>
      <c r="K45" s="1"/>
      <c r="L45" s="33"/>
    </row>
    <row r="46" spans="1:12" x14ac:dyDescent="0.55000000000000004">
      <c r="A46" s="106"/>
      <c r="B46" s="130"/>
      <c r="C46" s="111"/>
      <c r="D46" s="112"/>
      <c r="E46" s="113"/>
      <c r="F46" s="123"/>
      <c r="G46" s="125"/>
      <c r="H46" s="76"/>
      <c r="I46" s="71" t="str">
        <f>IFERROR(VLOOKUP(H46,使用器具一覧!$B$5:$E$12,4,0),"")</f>
        <v/>
      </c>
      <c r="J46" s="79"/>
      <c r="K46" s="1"/>
      <c r="L46" s="33"/>
    </row>
    <row r="47" spans="1:12" ht="18.5" thickBot="1" x14ac:dyDescent="0.6">
      <c r="A47" s="107"/>
      <c r="B47" s="131"/>
      <c r="C47" s="114"/>
      <c r="D47" s="115"/>
      <c r="E47" s="116"/>
      <c r="F47" s="124"/>
      <c r="G47" s="126"/>
      <c r="H47" s="77"/>
      <c r="I47" s="72" t="str">
        <f>IFERROR(VLOOKUP(H47,使用器具一覧!$B$5:$E$12,4,0),"")</f>
        <v/>
      </c>
      <c r="J47" s="80"/>
      <c r="K47" s="1"/>
      <c r="L47" s="33"/>
    </row>
    <row r="48" spans="1:12" ht="18.5" thickBot="1" x14ac:dyDescent="0.6">
      <c r="A48" s="17" t="s">
        <v>2</v>
      </c>
      <c r="B48" s="129" t="s">
        <v>84</v>
      </c>
      <c r="C48" s="132" t="s">
        <v>87</v>
      </c>
      <c r="D48" s="133"/>
      <c r="E48" s="134"/>
      <c r="F48" s="127" t="s">
        <v>86</v>
      </c>
      <c r="G48" s="128"/>
      <c r="H48" s="43" t="s">
        <v>1</v>
      </c>
      <c r="I48" s="73" t="s">
        <v>85</v>
      </c>
      <c r="J48" s="42" t="s">
        <v>70</v>
      </c>
      <c r="K48" s="44" t="s">
        <v>3</v>
      </c>
      <c r="L48" s="45" t="s">
        <v>70</v>
      </c>
    </row>
    <row r="49" spans="1:12" x14ac:dyDescent="0.55000000000000004">
      <c r="A49" s="106"/>
      <c r="B49" s="130"/>
      <c r="C49" s="108"/>
      <c r="D49" s="109"/>
      <c r="E49" s="110"/>
      <c r="F49" s="117"/>
      <c r="G49" s="120"/>
      <c r="H49" s="75"/>
      <c r="I49" s="70" t="str">
        <f>IFERROR(VLOOKUP(H49,使用器具一覧!$B$5:$E$13,4,0),"")</f>
        <v/>
      </c>
      <c r="J49" s="78"/>
      <c r="K49" s="75"/>
      <c r="L49" s="81"/>
    </row>
    <row r="50" spans="1:12" x14ac:dyDescent="0.55000000000000004">
      <c r="A50" s="106"/>
      <c r="B50" s="130"/>
      <c r="C50" s="111"/>
      <c r="D50" s="112"/>
      <c r="E50" s="113"/>
      <c r="F50" s="118"/>
      <c r="G50" s="121"/>
      <c r="H50" s="76"/>
      <c r="I50" s="71" t="str">
        <f>IFERROR(VLOOKUP(H50,使用器具一覧!$B$5:$E$13,4,0),"")</f>
        <v/>
      </c>
      <c r="J50" s="79"/>
      <c r="K50" s="76"/>
      <c r="L50" s="79"/>
    </row>
    <row r="51" spans="1:12" x14ac:dyDescent="0.55000000000000004">
      <c r="A51" s="106"/>
      <c r="B51" s="130"/>
      <c r="C51" s="111"/>
      <c r="D51" s="112"/>
      <c r="E51" s="113"/>
      <c r="F51" s="119"/>
      <c r="G51" s="122"/>
      <c r="H51" s="76"/>
      <c r="I51" s="71" t="str">
        <f>IFERROR(VLOOKUP(H51,使用器具一覧!$B$5:$E$13,4,0),"")</f>
        <v/>
      </c>
      <c r="J51" s="79"/>
      <c r="K51" s="76"/>
      <c r="L51" s="79"/>
    </row>
    <row r="52" spans="1:12" x14ac:dyDescent="0.55000000000000004">
      <c r="A52" s="106"/>
      <c r="B52" s="130"/>
      <c r="C52" s="111"/>
      <c r="D52" s="112"/>
      <c r="E52" s="113"/>
      <c r="F52" s="123"/>
      <c r="G52" s="125"/>
      <c r="H52" s="76"/>
      <c r="I52" s="71" t="str">
        <f>IFERROR(VLOOKUP(H52,使用器具一覧!$B$5:$E$13,4,0),"")</f>
        <v/>
      </c>
      <c r="J52" s="79"/>
      <c r="K52" s="76"/>
      <c r="L52" s="79"/>
    </row>
    <row r="53" spans="1:12" ht="18.5" thickBot="1" x14ac:dyDescent="0.6">
      <c r="A53" s="107"/>
      <c r="B53" s="131"/>
      <c r="C53" s="114"/>
      <c r="D53" s="115"/>
      <c r="E53" s="116"/>
      <c r="F53" s="124"/>
      <c r="G53" s="126"/>
      <c r="H53" s="77"/>
      <c r="I53" s="72" t="str">
        <f>IFERROR(VLOOKUP(H53,使用器具一覧!$B$5:$E$13,4,0),"")</f>
        <v/>
      </c>
      <c r="J53" s="80"/>
      <c r="K53" s="77"/>
      <c r="L53" s="80"/>
    </row>
    <row r="54" spans="1:12" ht="18.5" thickBot="1" x14ac:dyDescent="0.6">
      <c r="A54" s="30"/>
      <c r="I54" s="74"/>
    </row>
    <row r="55" spans="1:12" ht="18.5" thickBot="1" x14ac:dyDescent="0.6">
      <c r="A55" s="35" t="s">
        <v>0</v>
      </c>
      <c r="B55" s="129" t="s">
        <v>83</v>
      </c>
      <c r="C55" s="132" t="s">
        <v>87</v>
      </c>
      <c r="D55" s="133"/>
      <c r="E55" s="134"/>
      <c r="F55" s="127" t="s">
        <v>86</v>
      </c>
      <c r="G55" s="128"/>
      <c r="H55" s="43" t="s">
        <v>1</v>
      </c>
      <c r="I55" s="73" t="s">
        <v>85</v>
      </c>
      <c r="J55" s="42" t="s">
        <v>70</v>
      </c>
      <c r="K55" s="1"/>
      <c r="L55" s="34"/>
    </row>
    <row r="56" spans="1:12" x14ac:dyDescent="0.55000000000000004">
      <c r="A56" s="105">
        <v>5</v>
      </c>
      <c r="B56" s="130"/>
      <c r="C56" s="108"/>
      <c r="D56" s="109"/>
      <c r="E56" s="110"/>
      <c r="F56" s="117"/>
      <c r="G56" s="120"/>
      <c r="H56" s="75"/>
      <c r="I56" s="70" t="str">
        <f>IFERROR(VLOOKUP(H56,使用器具一覧!$B$5:$E$12,4,0),"")</f>
        <v/>
      </c>
      <c r="J56" s="78"/>
      <c r="K56" s="1"/>
      <c r="L56" s="33"/>
    </row>
    <row r="57" spans="1:12" x14ac:dyDescent="0.55000000000000004">
      <c r="A57" s="106"/>
      <c r="B57" s="130"/>
      <c r="C57" s="111"/>
      <c r="D57" s="112"/>
      <c r="E57" s="113"/>
      <c r="F57" s="118"/>
      <c r="G57" s="121"/>
      <c r="H57" s="76"/>
      <c r="I57" s="71" t="str">
        <f>IFERROR(VLOOKUP(H57,使用器具一覧!$B$5:$E$12,4,0),"")</f>
        <v/>
      </c>
      <c r="J57" s="79"/>
      <c r="K57" s="1"/>
      <c r="L57" s="33"/>
    </row>
    <row r="58" spans="1:12" x14ac:dyDescent="0.55000000000000004">
      <c r="A58" s="106"/>
      <c r="B58" s="130"/>
      <c r="C58" s="111"/>
      <c r="D58" s="112"/>
      <c r="E58" s="113"/>
      <c r="F58" s="119"/>
      <c r="G58" s="122"/>
      <c r="H58" s="76"/>
      <c r="I58" s="71" t="str">
        <f>IFERROR(VLOOKUP(H58,使用器具一覧!$B$5:$E$12,4,0),"")</f>
        <v/>
      </c>
      <c r="J58" s="79"/>
      <c r="K58" s="1"/>
      <c r="L58" s="33"/>
    </row>
    <row r="59" spans="1:12" x14ac:dyDescent="0.55000000000000004">
      <c r="A59" s="106"/>
      <c r="B59" s="130"/>
      <c r="C59" s="111"/>
      <c r="D59" s="112"/>
      <c r="E59" s="113"/>
      <c r="F59" s="123"/>
      <c r="G59" s="125"/>
      <c r="H59" s="76"/>
      <c r="I59" s="71" t="str">
        <f>IFERROR(VLOOKUP(H59,使用器具一覧!$B$5:$E$12,4,0),"")</f>
        <v/>
      </c>
      <c r="J59" s="79"/>
      <c r="K59" s="1"/>
      <c r="L59" s="33"/>
    </row>
    <row r="60" spans="1:12" ht="18.5" thickBot="1" x14ac:dyDescent="0.6">
      <c r="A60" s="107"/>
      <c r="B60" s="131"/>
      <c r="C60" s="114"/>
      <c r="D60" s="115"/>
      <c r="E60" s="116"/>
      <c r="F60" s="124"/>
      <c r="G60" s="126"/>
      <c r="H60" s="77"/>
      <c r="I60" s="72" t="str">
        <f>IFERROR(VLOOKUP(H60,使用器具一覧!$B$5:$E$12,4,0),"")</f>
        <v/>
      </c>
      <c r="J60" s="80"/>
      <c r="K60" s="1"/>
      <c r="L60" s="33"/>
    </row>
    <row r="61" spans="1:12" ht="18.5" thickBot="1" x14ac:dyDescent="0.6">
      <c r="A61" s="17" t="s">
        <v>2</v>
      </c>
      <c r="B61" s="129" t="s">
        <v>84</v>
      </c>
      <c r="C61" s="132" t="s">
        <v>87</v>
      </c>
      <c r="D61" s="133"/>
      <c r="E61" s="134"/>
      <c r="F61" s="127" t="s">
        <v>86</v>
      </c>
      <c r="G61" s="128"/>
      <c r="H61" s="43" t="s">
        <v>1</v>
      </c>
      <c r="I61" s="73" t="s">
        <v>85</v>
      </c>
      <c r="J61" s="42" t="s">
        <v>70</v>
      </c>
      <c r="K61" s="44" t="s">
        <v>3</v>
      </c>
      <c r="L61" s="45" t="s">
        <v>70</v>
      </c>
    </row>
    <row r="62" spans="1:12" x14ac:dyDescent="0.55000000000000004">
      <c r="A62" s="106"/>
      <c r="B62" s="130"/>
      <c r="C62" s="108"/>
      <c r="D62" s="109"/>
      <c r="E62" s="110"/>
      <c r="F62" s="117"/>
      <c r="G62" s="120"/>
      <c r="H62" s="75"/>
      <c r="I62" s="70" t="str">
        <f>IFERROR(VLOOKUP(H62,使用器具一覧!$B$5:$E$13,4,0),"")</f>
        <v/>
      </c>
      <c r="J62" s="78"/>
      <c r="K62" s="75"/>
      <c r="L62" s="81"/>
    </row>
    <row r="63" spans="1:12" x14ac:dyDescent="0.55000000000000004">
      <c r="A63" s="106"/>
      <c r="B63" s="130"/>
      <c r="C63" s="111"/>
      <c r="D63" s="112"/>
      <c r="E63" s="113"/>
      <c r="F63" s="118"/>
      <c r="G63" s="121"/>
      <c r="H63" s="76"/>
      <c r="I63" s="71" t="str">
        <f>IFERROR(VLOOKUP(H63,使用器具一覧!$B$5:$E$13,4,0),"")</f>
        <v/>
      </c>
      <c r="J63" s="79"/>
      <c r="K63" s="76"/>
      <c r="L63" s="79"/>
    </row>
    <row r="64" spans="1:12" x14ac:dyDescent="0.55000000000000004">
      <c r="A64" s="106"/>
      <c r="B64" s="130"/>
      <c r="C64" s="111"/>
      <c r="D64" s="112"/>
      <c r="E64" s="113"/>
      <c r="F64" s="119"/>
      <c r="G64" s="122"/>
      <c r="H64" s="76"/>
      <c r="I64" s="71" t="str">
        <f>IFERROR(VLOOKUP(H64,使用器具一覧!$B$5:$E$13,4,0),"")</f>
        <v/>
      </c>
      <c r="J64" s="79"/>
      <c r="K64" s="76"/>
      <c r="L64" s="79"/>
    </row>
    <row r="65" spans="1:12" x14ac:dyDescent="0.55000000000000004">
      <c r="A65" s="106"/>
      <c r="B65" s="130"/>
      <c r="C65" s="111"/>
      <c r="D65" s="112"/>
      <c r="E65" s="113"/>
      <c r="F65" s="123"/>
      <c r="G65" s="125"/>
      <c r="H65" s="76"/>
      <c r="I65" s="71" t="str">
        <f>IFERROR(VLOOKUP(H65,使用器具一覧!$B$5:$E$13,4,0),"")</f>
        <v/>
      </c>
      <c r="J65" s="79"/>
      <c r="K65" s="76"/>
      <c r="L65" s="79"/>
    </row>
    <row r="66" spans="1:12" ht="18.5" thickBot="1" x14ac:dyDescent="0.6">
      <c r="A66" s="107"/>
      <c r="B66" s="131"/>
      <c r="C66" s="114"/>
      <c r="D66" s="115"/>
      <c r="E66" s="116"/>
      <c r="F66" s="124"/>
      <c r="G66" s="126"/>
      <c r="H66" s="77"/>
      <c r="I66" s="72" t="str">
        <f>IFERROR(VLOOKUP(H66,使用器具一覧!$B$5:$E$13,4,0),"")</f>
        <v/>
      </c>
      <c r="J66" s="80"/>
      <c r="K66" s="77"/>
      <c r="L66" s="80"/>
    </row>
    <row r="67" spans="1:12" ht="18.5" thickBot="1" x14ac:dyDescent="0.6">
      <c r="A67" s="30"/>
      <c r="I67" s="74"/>
    </row>
    <row r="68" spans="1:12" ht="18.5" thickBot="1" x14ac:dyDescent="0.6">
      <c r="A68" s="35" t="s">
        <v>0</v>
      </c>
      <c r="B68" s="129" t="s">
        <v>83</v>
      </c>
      <c r="C68" s="132" t="s">
        <v>87</v>
      </c>
      <c r="D68" s="133"/>
      <c r="E68" s="134"/>
      <c r="F68" s="127" t="s">
        <v>86</v>
      </c>
      <c r="G68" s="128"/>
      <c r="H68" s="43" t="s">
        <v>1</v>
      </c>
      <c r="I68" s="73" t="s">
        <v>85</v>
      </c>
      <c r="J68" s="42" t="s">
        <v>70</v>
      </c>
      <c r="K68" s="1"/>
      <c r="L68" s="34"/>
    </row>
    <row r="69" spans="1:12" x14ac:dyDescent="0.55000000000000004">
      <c r="A69" s="105">
        <v>6</v>
      </c>
      <c r="B69" s="130"/>
      <c r="C69" s="108"/>
      <c r="D69" s="109"/>
      <c r="E69" s="110"/>
      <c r="F69" s="117"/>
      <c r="G69" s="120"/>
      <c r="H69" s="75"/>
      <c r="I69" s="70" t="str">
        <f>IFERROR(VLOOKUP(H69,使用器具一覧!$B$5:$E$12,4,0),"")</f>
        <v/>
      </c>
      <c r="J69" s="78"/>
      <c r="K69" s="1"/>
      <c r="L69" s="33"/>
    </row>
    <row r="70" spans="1:12" x14ac:dyDescent="0.55000000000000004">
      <c r="A70" s="106"/>
      <c r="B70" s="130"/>
      <c r="C70" s="111"/>
      <c r="D70" s="112"/>
      <c r="E70" s="113"/>
      <c r="F70" s="118"/>
      <c r="G70" s="121"/>
      <c r="H70" s="76"/>
      <c r="I70" s="71" t="str">
        <f>IFERROR(VLOOKUP(H70,使用器具一覧!$B$5:$E$12,4,0),"")</f>
        <v/>
      </c>
      <c r="J70" s="79"/>
      <c r="K70" s="1"/>
      <c r="L70" s="33"/>
    </row>
    <row r="71" spans="1:12" x14ac:dyDescent="0.55000000000000004">
      <c r="A71" s="106"/>
      <c r="B71" s="130"/>
      <c r="C71" s="111"/>
      <c r="D71" s="112"/>
      <c r="E71" s="113"/>
      <c r="F71" s="119"/>
      <c r="G71" s="122"/>
      <c r="H71" s="76"/>
      <c r="I71" s="71" t="str">
        <f>IFERROR(VLOOKUP(H71,使用器具一覧!$B$5:$E$12,4,0),"")</f>
        <v/>
      </c>
      <c r="J71" s="79"/>
      <c r="K71" s="1"/>
      <c r="L71" s="33"/>
    </row>
    <row r="72" spans="1:12" x14ac:dyDescent="0.55000000000000004">
      <c r="A72" s="106"/>
      <c r="B72" s="130"/>
      <c r="C72" s="111"/>
      <c r="D72" s="112"/>
      <c r="E72" s="113"/>
      <c r="F72" s="123"/>
      <c r="G72" s="125"/>
      <c r="H72" s="76"/>
      <c r="I72" s="71" t="str">
        <f>IFERROR(VLOOKUP(H72,使用器具一覧!$B$5:$E$12,4,0),"")</f>
        <v/>
      </c>
      <c r="J72" s="79"/>
      <c r="K72" s="1"/>
      <c r="L72" s="33"/>
    </row>
    <row r="73" spans="1:12" ht="18.5" thickBot="1" x14ac:dyDescent="0.6">
      <c r="A73" s="107"/>
      <c r="B73" s="131"/>
      <c r="C73" s="114"/>
      <c r="D73" s="115"/>
      <c r="E73" s="116"/>
      <c r="F73" s="124"/>
      <c r="G73" s="126"/>
      <c r="H73" s="77"/>
      <c r="I73" s="72" t="str">
        <f>IFERROR(VLOOKUP(H73,使用器具一覧!$B$5:$E$12,4,0),"")</f>
        <v/>
      </c>
      <c r="J73" s="80"/>
      <c r="K73" s="1"/>
      <c r="L73" s="33"/>
    </row>
    <row r="74" spans="1:12" ht="18.5" thickBot="1" x14ac:dyDescent="0.6">
      <c r="A74" s="17" t="s">
        <v>2</v>
      </c>
      <c r="B74" s="129" t="s">
        <v>84</v>
      </c>
      <c r="C74" s="132" t="s">
        <v>87</v>
      </c>
      <c r="D74" s="133"/>
      <c r="E74" s="134"/>
      <c r="F74" s="127" t="s">
        <v>86</v>
      </c>
      <c r="G74" s="128"/>
      <c r="H74" s="43" t="s">
        <v>1</v>
      </c>
      <c r="I74" s="73" t="s">
        <v>85</v>
      </c>
      <c r="J74" s="42" t="s">
        <v>70</v>
      </c>
      <c r="K74" s="44" t="s">
        <v>3</v>
      </c>
      <c r="L74" s="45" t="s">
        <v>70</v>
      </c>
    </row>
    <row r="75" spans="1:12" x14ac:dyDescent="0.55000000000000004">
      <c r="A75" s="106"/>
      <c r="B75" s="130"/>
      <c r="C75" s="108"/>
      <c r="D75" s="109"/>
      <c r="E75" s="110"/>
      <c r="F75" s="117"/>
      <c r="G75" s="120"/>
      <c r="H75" s="75"/>
      <c r="I75" s="70" t="str">
        <f>IFERROR(VLOOKUP(H75,使用器具一覧!$B$5:$E$13,4,0),"")</f>
        <v/>
      </c>
      <c r="J75" s="78"/>
      <c r="K75" s="75"/>
      <c r="L75" s="81"/>
    </row>
    <row r="76" spans="1:12" x14ac:dyDescent="0.55000000000000004">
      <c r="A76" s="106"/>
      <c r="B76" s="130"/>
      <c r="C76" s="111"/>
      <c r="D76" s="112"/>
      <c r="E76" s="113"/>
      <c r="F76" s="118"/>
      <c r="G76" s="121"/>
      <c r="H76" s="76"/>
      <c r="I76" s="71" t="str">
        <f>IFERROR(VLOOKUP(H76,使用器具一覧!$B$5:$E$13,4,0),"")</f>
        <v/>
      </c>
      <c r="J76" s="79"/>
      <c r="K76" s="76"/>
      <c r="L76" s="79"/>
    </row>
    <row r="77" spans="1:12" x14ac:dyDescent="0.55000000000000004">
      <c r="A77" s="106"/>
      <c r="B77" s="130"/>
      <c r="C77" s="111"/>
      <c r="D77" s="112"/>
      <c r="E77" s="113"/>
      <c r="F77" s="119"/>
      <c r="G77" s="122"/>
      <c r="H77" s="76"/>
      <c r="I77" s="71" t="str">
        <f>IFERROR(VLOOKUP(H77,使用器具一覧!$B$5:$E$13,4,0),"")</f>
        <v/>
      </c>
      <c r="J77" s="79"/>
      <c r="K77" s="76"/>
      <c r="L77" s="79"/>
    </row>
    <row r="78" spans="1:12" x14ac:dyDescent="0.55000000000000004">
      <c r="A78" s="106"/>
      <c r="B78" s="130"/>
      <c r="C78" s="111"/>
      <c r="D78" s="112"/>
      <c r="E78" s="113"/>
      <c r="F78" s="123"/>
      <c r="G78" s="125"/>
      <c r="H78" s="76"/>
      <c r="I78" s="71" t="str">
        <f>IFERROR(VLOOKUP(H78,使用器具一覧!$B$5:$E$13,4,0),"")</f>
        <v/>
      </c>
      <c r="J78" s="79"/>
      <c r="K78" s="76"/>
      <c r="L78" s="79"/>
    </row>
    <row r="79" spans="1:12" ht="18.5" thickBot="1" x14ac:dyDescent="0.6">
      <c r="A79" s="107"/>
      <c r="B79" s="131"/>
      <c r="C79" s="114"/>
      <c r="D79" s="115"/>
      <c r="E79" s="116"/>
      <c r="F79" s="124"/>
      <c r="G79" s="126"/>
      <c r="H79" s="77"/>
      <c r="I79" s="72" t="str">
        <f>IFERROR(VLOOKUP(H79,使用器具一覧!$B$5:$E$13,4,0),"")</f>
        <v/>
      </c>
      <c r="J79" s="80"/>
      <c r="K79" s="77"/>
      <c r="L79" s="80"/>
    </row>
  </sheetData>
  <sheetProtection algorithmName="SHA-512" hashValue="UIwjX0EG+3d8CrEFnKEwp+QICma/g5uwmbPlRHipyVSdFsx1xvj5vNxNwGIVj0WOqSeLlDbFCzfeElDylss+og==" saltValue="FPMZtDTQ6P2HGh/MmASW9g==" spinCount="100000" sheet="1" objects="1" scenarios="1"/>
  <mergeCells count="109">
    <mergeCell ref="A1:E1"/>
    <mergeCell ref="B3:B8"/>
    <mergeCell ref="A4:A8"/>
    <mergeCell ref="C4:E8"/>
    <mergeCell ref="F4:F6"/>
    <mergeCell ref="G4:G6"/>
    <mergeCell ref="F7:F8"/>
    <mergeCell ref="G7:G8"/>
    <mergeCell ref="C3:E3"/>
    <mergeCell ref="F3:G3"/>
    <mergeCell ref="B9:B14"/>
    <mergeCell ref="A10:A14"/>
    <mergeCell ref="C10:E14"/>
    <mergeCell ref="F10:F12"/>
    <mergeCell ref="G10:G12"/>
    <mergeCell ref="F13:F14"/>
    <mergeCell ref="G13:G14"/>
    <mergeCell ref="C9:E9"/>
    <mergeCell ref="F9:G9"/>
    <mergeCell ref="F16:G16"/>
    <mergeCell ref="A17:A21"/>
    <mergeCell ref="C17:E21"/>
    <mergeCell ref="F17:F19"/>
    <mergeCell ref="G17:G19"/>
    <mergeCell ref="F20:F21"/>
    <mergeCell ref="G20:G21"/>
    <mergeCell ref="B16:B21"/>
    <mergeCell ref="C16:E16"/>
    <mergeCell ref="B22:B27"/>
    <mergeCell ref="C22:E22"/>
    <mergeCell ref="F22:G22"/>
    <mergeCell ref="A23:A27"/>
    <mergeCell ref="C23:E27"/>
    <mergeCell ref="F23:F25"/>
    <mergeCell ref="G23:G25"/>
    <mergeCell ref="F26:F27"/>
    <mergeCell ref="G26:G27"/>
    <mergeCell ref="B29:B34"/>
    <mergeCell ref="C29:E29"/>
    <mergeCell ref="F29:G29"/>
    <mergeCell ref="A30:A34"/>
    <mergeCell ref="C30:E34"/>
    <mergeCell ref="F30:F32"/>
    <mergeCell ref="G30:G32"/>
    <mergeCell ref="F33:F34"/>
    <mergeCell ref="G33:G34"/>
    <mergeCell ref="B35:B40"/>
    <mergeCell ref="C35:E35"/>
    <mergeCell ref="F35:G35"/>
    <mergeCell ref="A36:A40"/>
    <mergeCell ref="C36:E40"/>
    <mergeCell ref="F36:F38"/>
    <mergeCell ref="G36:G38"/>
    <mergeCell ref="F39:F40"/>
    <mergeCell ref="G39:G40"/>
    <mergeCell ref="F68:G68"/>
    <mergeCell ref="A49:A53"/>
    <mergeCell ref="C49:E53"/>
    <mergeCell ref="F49:F51"/>
    <mergeCell ref="G49:G51"/>
    <mergeCell ref="F52:F53"/>
    <mergeCell ref="G52:G53"/>
    <mergeCell ref="F65:F66"/>
    <mergeCell ref="G65:G66"/>
    <mergeCell ref="A62:A66"/>
    <mergeCell ref="A56:A60"/>
    <mergeCell ref="F61:G61"/>
    <mergeCell ref="C62:E66"/>
    <mergeCell ref="F62:F64"/>
    <mergeCell ref="G62:G64"/>
    <mergeCell ref="F55:G55"/>
    <mergeCell ref="C56:E60"/>
    <mergeCell ref="F56:F58"/>
    <mergeCell ref="G56:G58"/>
    <mergeCell ref="F59:F60"/>
    <mergeCell ref="G59:G60"/>
    <mergeCell ref="B74:B79"/>
    <mergeCell ref="C74:E74"/>
    <mergeCell ref="F74:G74"/>
    <mergeCell ref="A75:A79"/>
    <mergeCell ref="C75:E79"/>
    <mergeCell ref="F75:F77"/>
    <mergeCell ref="G75:G77"/>
    <mergeCell ref="F78:F79"/>
    <mergeCell ref="G78:G79"/>
    <mergeCell ref="A69:A73"/>
    <mergeCell ref="C69:E73"/>
    <mergeCell ref="F69:F71"/>
    <mergeCell ref="G69:G71"/>
    <mergeCell ref="F72:F73"/>
    <mergeCell ref="G72:G73"/>
    <mergeCell ref="F42:G42"/>
    <mergeCell ref="A43:A47"/>
    <mergeCell ref="C43:E47"/>
    <mergeCell ref="F43:F45"/>
    <mergeCell ref="G43:G45"/>
    <mergeCell ref="F46:F47"/>
    <mergeCell ref="G46:G47"/>
    <mergeCell ref="B68:B73"/>
    <mergeCell ref="C68:E68"/>
    <mergeCell ref="B55:B60"/>
    <mergeCell ref="C55:E55"/>
    <mergeCell ref="B42:B47"/>
    <mergeCell ref="C42:E42"/>
    <mergeCell ref="B48:B53"/>
    <mergeCell ref="C48:E48"/>
    <mergeCell ref="F48:G48"/>
    <mergeCell ref="B61:B66"/>
    <mergeCell ref="C61:E61"/>
  </mergeCells>
  <phoneticPr fontId="1"/>
  <dataValidations count="9">
    <dataValidation type="list" errorStyle="warning" allowBlank="1" showInputMessage="1" showErrorMessage="1" error="選択肢にないレンタル品または持ち込み品を使用したい場合のみ、使用器具を手動で入力してください。" sqref="K11:K14 K24:K27 K37:K40 K50:K53 K63:K66 K76:K79" xr:uid="{959B1A5A-62F1-4302-AF02-43CF6C5253B6}">
      <formula1>"小コンロ(直径24cm),中コンロ(直径27cm),大コンロ(直径34cm),焼鳥器(3本バーナー),焼鳥器(5本バーナー),台付鉄板焼器,卓上鉄板焼器,おでん鍋,たこ焼き器(140個),たこ焼き器(84個),たい焼き器,大判焼き器,クレープマシン,石焼き芋器,フライヤーセット(ウォーマー250W付属)"</formula1>
    </dataValidation>
    <dataValidation type="list" errorStyle="warning" allowBlank="1" showInputMessage="1" showErrorMessage="1" error="選択肢にないレンタル品または持ち込み品を使用したい場合のみ、使用器具名と使用電力量を手動で入力してください。" sqref="H56:H60 H4:H8 H43:H47 H17:H21 H69:H73 H30:H34" xr:uid="{EDBE9A1F-CD15-411C-9D40-291594B563EF}">
      <formula1>"電気フライヤー,IHヒーター,トースター,オーブンレンジ,電気蒸し器,電気ポット,綿菓子器"</formula1>
    </dataValidation>
    <dataValidation type="list" errorStyle="warning" allowBlank="1" showInputMessage="1" showErrorMessage="1" error="選択肢にない提供方法をする場合のみ手動で入力してください。_x000a_" sqref="A10 A23 A36 A49 A62 A75" xr:uid="{6D41EE82-6E2A-4204-A7DF-A9E660E220E5}">
      <formula1>"器に盛る,焼き鳥袋に入れる,バーガー袋に入れる,コップに入れる,既製品をそのまま渡す"</formula1>
    </dataValidation>
    <dataValidation type="list" errorStyle="warning" allowBlank="1" showInputMessage="1" showErrorMessage="1" error="選択肢にないレンタル品または持ち込み品を使用したい場合のみ、使用器具を手動で入力してください。" sqref="K10 K23 K36 K49 K62 K75" xr:uid="{6074B107-AA7F-48CF-BBDF-005E524CE8DB}">
      <formula1>"小コンロ(直径24cm),中コンロ(直径27cm),大コンロ(直径34cm),焼鳥器(3本バーナー),焼鳥器(5本バーナー),台付鉄板焼器,卓上鉄板焼器,おでん鍋,たこ焼き器(140個),たこ焼き器(84個),たい焼き器,大判焼き器,クレープマシン,石焼き芋器,カセットコンロ(持ち込み),フライヤーセット(ウォーマー250W付属)"</formula1>
    </dataValidation>
    <dataValidation type="list" allowBlank="1" showInputMessage="1" showErrorMessage="1" prompt="原則1工程です。どうしても必要な場合のみ、2工程で調理を行ってください。" sqref="F13 F26 F39 F52 F65 F78" xr:uid="{69DF3A2E-38FE-413A-8EA2-8AACC77BD135}">
      <formula1>"煮る,焼く,炒める,タネ・衣を調製する,揚げる,蒸す,茹でる"</formula1>
    </dataValidation>
    <dataValidation type="list" errorStyle="warning" allowBlank="1" showInputMessage="1" showErrorMessage="1" error="選択肢にない調理をする場合のみ手動で入力してください。" sqref="F10 F23 F36 F49 F62 F75" xr:uid="{AC928939-131C-4C7A-A36C-58E3A61A6AAF}">
      <formula1>"煮る,焼く,炒める,タネ・衣を調製する,揚げる,蒸す,茹でる"</formula1>
    </dataValidation>
    <dataValidation type="list" errorStyle="warning" allowBlank="1" showInputMessage="1" showErrorMessage="1" error="選択肢にない仕込みをする場合のみ手動で入力してください。" prompt="原則1工程のみです。どうしても必要な場合のみ2工程で仕込をしてください。" sqref="F7 F20 F33 F46 F59 F72" xr:uid="{496DDD04-1DF6-4D57-9BD2-56D107D2E104}">
      <formula1>"切る,火を通す,混ぜる,包む,串に刺す,生地を作る,下味をつける"</formula1>
    </dataValidation>
    <dataValidation type="list" errorStyle="warning" allowBlank="1" showInputMessage="1" showErrorMessage="1" error="選択肢にない仕込みをする場合のみ手動で入力してください。" sqref="F4 F17 F30 F43 F56 F69" xr:uid="{80574FDC-DA7E-45FB-97A1-4B71D79CD008}">
      <formula1>"切る,火を通す,混ぜる,包む,串に刺す,生地を作る,下味をつける"</formula1>
    </dataValidation>
    <dataValidation type="list" errorStyle="warning" allowBlank="1" showInputMessage="1" showErrorMessage="1" error="選択肢にないレンタル品または持ち込み品を使用したい場合のみ、使用器具名と使用電力量を手動で入力してください。" sqref="H10:H14 H23:H27 H36:H40 H49:H53 H62:H66 H75:H79" xr:uid="{6BF91E45-9053-463E-9740-94261EA27ABC}">
      <formula1>"電気フライヤー,IHヒーター,トースター,オーブンレンジ,電気蒸し器,電気ポット,綿菓子器,ホットショーケース,ウォーマー(フライヤーセット付属)"</formula1>
    </dataValidation>
  </dataValidations>
  <pageMargins left="0.7" right="0.7" top="0.75" bottom="0.75" header="0.3" footer="0.3"/>
  <pageSetup paperSize="9" scale="64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0A2D-9D1A-4B43-B4CD-F3E89F1D4D0A}">
  <sheetPr>
    <pageSetUpPr fitToPage="1"/>
  </sheetPr>
  <dimension ref="A1:R15"/>
  <sheetViews>
    <sheetView topLeftCell="A16" zoomScaleNormal="100" workbookViewId="0">
      <selection activeCell="L27" sqref="L27"/>
    </sheetView>
  </sheetViews>
  <sheetFormatPr defaultRowHeight="18" x14ac:dyDescent="0.55000000000000004"/>
  <cols>
    <col min="1" max="1" width="14.33203125" customWidth="1"/>
    <col min="2" max="2" width="17.33203125" customWidth="1"/>
    <col min="3" max="3" width="6.08203125" style="1" customWidth="1"/>
    <col min="4" max="4" width="3.5" style="1" customWidth="1"/>
    <col min="5" max="5" width="4.75" customWidth="1"/>
    <col min="6" max="6" width="2.83203125" customWidth="1"/>
    <col min="7" max="7" width="13.9140625" customWidth="1"/>
    <col min="8" max="8" width="5.33203125" style="1" customWidth="1"/>
    <col min="9" max="9" width="3.4140625" style="1" customWidth="1"/>
    <col min="10" max="10" width="6.6640625" customWidth="1"/>
    <col min="11" max="11" width="3.5" customWidth="1"/>
    <col min="12" max="12" width="30.6640625" customWidth="1"/>
    <col min="13" max="13" width="17.1640625" style="1" customWidth="1"/>
    <col min="14" max="14" width="4.83203125" style="1" bestFit="1" customWidth="1"/>
    <col min="15" max="15" width="12.1640625" style="1" bestFit="1" customWidth="1"/>
    <col min="16" max="16" width="7.83203125" style="1" bestFit="1" customWidth="1"/>
    <col min="17" max="17" width="5.1640625" style="1" customWidth="1"/>
    <col min="18" max="18" width="8.5" customWidth="1"/>
  </cols>
  <sheetData>
    <row r="1" spans="1:18" ht="30" customHeight="1" x14ac:dyDescent="0.55000000000000004">
      <c r="A1" s="157" t="str">
        <f>'(1)食品'!$A$1</f>
        <v>語科名</v>
      </c>
      <c r="B1" s="158"/>
      <c r="C1" s="158"/>
      <c r="D1" s="158"/>
      <c r="E1" s="158"/>
      <c r="F1" s="158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1" customFormat="1" ht="8.75" customHeight="1" thickBot="1" x14ac:dyDescent="0.6">
      <c r="A2" s="32"/>
      <c r="B2" s="6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6"/>
    </row>
    <row r="3" spans="1:18" ht="18.5" thickBot="1" x14ac:dyDescent="0.6">
      <c r="A3" s="17" t="s">
        <v>0</v>
      </c>
      <c r="B3" s="53" t="s">
        <v>13</v>
      </c>
      <c r="C3" s="132" t="s">
        <v>75</v>
      </c>
      <c r="D3" s="134"/>
      <c r="E3" s="159" t="s">
        <v>14</v>
      </c>
      <c r="F3" s="160"/>
      <c r="G3" s="53" t="s">
        <v>15</v>
      </c>
      <c r="H3" s="132" t="s">
        <v>75</v>
      </c>
      <c r="I3" s="134"/>
      <c r="J3" s="161" t="s">
        <v>4</v>
      </c>
      <c r="K3" s="162"/>
      <c r="L3" s="58" t="s">
        <v>54</v>
      </c>
      <c r="M3" s="59" t="s">
        <v>20</v>
      </c>
      <c r="N3" s="60" t="s">
        <v>70</v>
      </c>
      <c r="O3" s="54" t="s">
        <v>19</v>
      </c>
      <c r="P3" s="41" t="s">
        <v>85</v>
      </c>
      <c r="Q3" s="42" t="s">
        <v>94</v>
      </c>
      <c r="R3" s="55" t="s">
        <v>2</v>
      </c>
    </row>
    <row r="4" spans="1:18" ht="30" customHeight="1" x14ac:dyDescent="0.55000000000000004">
      <c r="A4" s="151">
        <v>1</v>
      </c>
      <c r="B4" s="148"/>
      <c r="C4" s="164"/>
      <c r="D4" s="145" t="s">
        <v>76</v>
      </c>
      <c r="E4" s="143"/>
      <c r="F4" s="145" t="s">
        <v>10</v>
      </c>
      <c r="G4" s="148"/>
      <c r="H4" s="143"/>
      <c r="I4" s="145" t="s">
        <v>76</v>
      </c>
      <c r="J4" s="143"/>
      <c r="K4" s="145" t="s">
        <v>5</v>
      </c>
      <c r="L4" s="151"/>
      <c r="M4" s="75"/>
      <c r="N4" s="81"/>
      <c r="O4" s="75"/>
      <c r="P4" s="70" t="str">
        <f>IFERROR(VLOOKUP(O4,使用器具一覧!$B$5:$E$12,4,0),"")</f>
        <v/>
      </c>
      <c r="Q4" s="81"/>
      <c r="R4" s="163" t="s">
        <v>16</v>
      </c>
    </row>
    <row r="5" spans="1:18" ht="30" customHeight="1" thickBot="1" x14ac:dyDescent="0.6">
      <c r="A5" s="152"/>
      <c r="B5" s="149"/>
      <c r="C5" s="165"/>
      <c r="D5" s="146"/>
      <c r="E5" s="144"/>
      <c r="F5" s="146"/>
      <c r="G5" s="149"/>
      <c r="H5" s="144"/>
      <c r="I5" s="146"/>
      <c r="J5" s="144"/>
      <c r="K5" s="146"/>
      <c r="L5" s="152"/>
      <c r="M5" s="82"/>
      <c r="N5" s="83"/>
      <c r="O5" s="77"/>
      <c r="P5" s="72" t="str">
        <f>IFERROR(VLOOKUP(O5,使用器具一覧!$B$5:$E$12,4,0),"")</f>
        <v/>
      </c>
      <c r="Q5" s="84"/>
      <c r="R5" s="156"/>
    </row>
    <row r="6" spans="1:18" ht="30" customHeight="1" x14ac:dyDescent="0.55000000000000004">
      <c r="A6" s="154">
        <v>2</v>
      </c>
      <c r="B6" s="150"/>
      <c r="C6" s="143"/>
      <c r="D6" s="145" t="s">
        <v>76</v>
      </c>
      <c r="E6" s="153"/>
      <c r="F6" s="147" t="s">
        <v>10</v>
      </c>
      <c r="G6" s="150"/>
      <c r="H6" s="143"/>
      <c r="I6" s="145" t="s">
        <v>76</v>
      </c>
      <c r="J6" s="153"/>
      <c r="K6" s="145" t="s">
        <v>17</v>
      </c>
      <c r="L6" s="151"/>
      <c r="M6" s="75"/>
      <c r="N6" s="81"/>
      <c r="O6" s="85"/>
      <c r="P6" s="70" t="str">
        <f>IFERROR(VLOOKUP(O6,使用器具一覧!$B$5:$E$12,4,0),"")</f>
        <v/>
      </c>
      <c r="Q6" s="78"/>
      <c r="R6" s="155" t="s">
        <v>16</v>
      </c>
    </row>
    <row r="7" spans="1:18" ht="30" customHeight="1" thickBot="1" x14ac:dyDescent="0.6">
      <c r="A7" s="152"/>
      <c r="B7" s="149"/>
      <c r="C7" s="144"/>
      <c r="D7" s="146"/>
      <c r="E7" s="144"/>
      <c r="F7" s="146"/>
      <c r="G7" s="149"/>
      <c r="H7" s="144"/>
      <c r="I7" s="146"/>
      <c r="J7" s="144"/>
      <c r="K7" s="146"/>
      <c r="L7" s="152"/>
      <c r="M7" s="76"/>
      <c r="N7" s="79"/>
      <c r="O7" s="77"/>
      <c r="P7" s="72" t="str">
        <f>IFERROR(VLOOKUP(O7,使用器具一覧!$B$5:$E$12,4,0),"")</f>
        <v/>
      </c>
      <c r="Q7" s="84"/>
      <c r="R7" s="156"/>
    </row>
    <row r="8" spans="1:18" ht="30" customHeight="1" x14ac:dyDescent="0.55000000000000004">
      <c r="A8" s="151">
        <v>3</v>
      </c>
      <c r="B8" s="148"/>
      <c r="C8" s="143"/>
      <c r="D8" s="145" t="s">
        <v>76</v>
      </c>
      <c r="E8" s="143"/>
      <c r="F8" s="145" t="s">
        <v>10</v>
      </c>
      <c r="G8" s="148"/>
      <c r="H8" s="143"/>
      <c r="I8" s="145" t="s">
        <v>76</v>
      </c>
      <c r="J8" s="143"/>
      <c r="K8" s="145" t="s">
        <v>17</v>
      </c>
      <c r="L8" s="151"/>
      <c r="M8" s="75"/>
      <c r="N8" s="81"/>
      <c r="O8" s="85"/>
      <c r="P8" s="70" t="str">
        <f>IFERROR(VLOOKUP(O8,使用器具一覧!$B$5:$E$12,4,0),"")</f>
        <v/>
      </c>
      <c r="Q8" s="78"/>
      <c r="R8" s="155" t="s">
        <v>16</v>
      </c>
    </row>
    <row r="9" spans="1:18" ht="30" customHeight="1" thickBot="1" x14ac:dyDescent="0.6">
      <c r="A9" s="154"/>
      <c r="B9" s="150"/>
      <c r="C9" s="144"/>
      <c r="D9" s="146"/>
      <c r="E9" s="153"/>
      <c r="F9" s="147"/>
      <c r="G9" s="150"/>
      <c r="H9" s="144"/>
      <c r="I9" s="146"/>
      <c r="J9" s="153"/>
      <c r="K9" s="146"/>
      <c r="L9" s="152"/>
      <c r="M9" s="76"/>
      <c r="N9" s="79"/>
      <c r="O9" s="77"/>
      <c r="P9" s="72" t="str">
        <f>IFERROR(VLOOKUP(O9,使用器具一覧!$B$5:$E$12,4,0),"")</f>
        <v/>
      </c>
      <c r="Q9" s="84"/>
      <c r="R9" s="156"/>
    </row>
    <row r="10" spans="1:18" ht="30" customHeight="1" x14ac:dyDescent="0.55000000000000004">
      <c r="A10" s="151">
        <v>4</v>
      </c>
      <c r="B10" s="148"/>
      <c r="C10" s="143"/>
      <c r="D10" s="145" t="s">
        <v>76</v>
      </c>
      <c r="E10" s="143"/>
      <c r="F10" s="145" t="s">
        <v>10</v>
      </c>
      <c r="G10" s="148"/>
      <c r="H10" s="143"/>
      <c r="I10" s="145" t="s">
        <v>76</v>
      </c>
      <c r="J10" s="143"/>
      <c r="K10" s="145" t="s">
        <v>17</v>
      </c>
      <c r="L10" s="151"/>
      <c r="M10" s="75"/>
      <c r="N10" s="81"/>
      <c r="O10" s="85"/>
      <c r="P10" s="70" t="str">
        <f>IFERROR(VLOOKUP(O10,使用器具一覧!$B$5:$E$12,4,0),"")</f>
        <v/>
      </c>
      <c r="Q10" s="78"/>
      <c r="R10" s="155" t="s">
        <v>16</v>
      </c>
    </row>
    <row r="11" spans="1:18" ht="30" customHeight="1" thickBot="1" x14ac:dyDescent="0.6">
      <c r="A11" s="152"/>
      <c r="B11" s="149"/>
      <c r="C11" s="144"/>
      <c r="D11" s="146"/>
      <c r="E11" s="144"/>
      <c r="F11" s="146"/>
      <c r="G11" s="149"/>
      <c r="H11" s="144"/>
      <c r="I11" s="146"/>
      <c r="J11" s="144"/>
      <c r="K11" s="146"/>
      <c r="L11" s="152"/>
      <c r="M11" s="82"/>
      <c r="N11" s="83"/>
      <c r="O11" s="77"/>
      <c r="P11" s="72" t="str">
        <f>IFERROR(VLOOKUP(O11,使用器具一覧!$B$5:$E$12,4,0),"")</f>
        <v/>
      </c>
      <c r="Q11" s="84"/>
      <c r="R11" s="156"/>
    </row>
    <row r="12" spans="1:18" ht="30" customHeight="1" x14ac:dyDescent="0.55000000000000004">
      <c r="A12" s="154">
        <v>5</v>
      </c>
      <c r="B12" s="150"/>
      <c r="C12" s="143"/>
      <c r="D12" s="145" t="s">
        <v>76</v>
      </c>
      <c r="E12" s="143"/>
      <c r="F12" s="147" t="s">
        <v>10</v>
      </c>
      <c r="G12" s="150"/>
      <c r="H12" s="143"/>
      <c r="I12" s="145" t="s">
        <v>76</v>
      </c>
      <c r="J12" s="153"/>
      <c r="K12" s="145" t="s">
        <v>17</v>
      </c>
      <c r="L12" s="151"/>
      <c r="M12" s="75"/>
      <c r="N12" s="81"/>
      <c r="O12" s="85"/>
      <c r="P12" s="70" t="str">
        <f>IFERROR(VLOOKUP(O12,使用器具一覧!$B$5:$E$12,4,0),"")</f>
        <v/>
      </c>
      <c r="Q12" s="78"/>
      <c r="R12" s="155" t="s">
        <v>16</v>
      </c>
    </row>
    <row r="13" spans="1:18" ht="30" customHeight="1" thickBot="1" x14ac:dyDescent="0.6">
      <c r="A13" s="152"/>
      <c r="B13" s="149"/>
      <c r="C13" s="144"/>
      <c r="D13" s="146"/>
      <c r="E13" s="144"/>
      <c r="F13" s="146"/>
      <c r="G13" s="149"/>
      <c r="H13" s="144"/>
      <c r="I13" s="146"/>
      <c r="J13" s="144"/>
      <c r="K13" s="146"/>
      <c r="L13" s="152"/>
      <c r="M13" s="77"/>
      <c r="N13" s="80"/>
      <c r="O13" s="77"/>
      <c r="P13" s="72" t="str">
        <f>IFERROR(VLOOKUP(O13,使用器具一覧!$B$5:$E$12,4,0),"")</f>
        <v/>
      </c>
      <c r="Q13" s="84"/>
      <c r="R13" s="156"/>
    </row>
    <row r="14" spans="1:18" ht="30" customHeight="1" x14ac:dyDescent="0.55000000000000004">
      <c r="A14" s="151">
        <v>6</v>
      </c>
      <c r="B14" s="148"/>
      <c r="C14" s="143"/>
      <c r="D14" s="145" t="s">
        <v>76</v>
      </c>
      <c r="E14" s="143"/>
      <c r="F14" s="145" t="s">
        <v>10</v>
      </c>
      <c r="G14" s="148"/>
      <c r="H14" s="143"/>
      <c r="I14" s="145" t="s">
        <v>76</v>
      </c>
      <c r="J14" s="143"/>
      <c r="K14" s="145" t="s">
        <v>17</v>
      </c>
      <c r="L14" s="151"/>
      <c r="M14" s="75"/>
      <c r="N14" s="81"/>
      <c r="O14" s="85"/>
      <c r="P14" s="70" t="str">
        <f>IFERROR(VLOOKUP(O14,使用器具一覧!$B$5:$E$12,4,0),"")</f>
        <v/>
      </c>
      <c r="Q14" s="78"/>
      <c r="R14" s="155" t="s">
        <v>16</v>
      </c>
    </row>
    <row r="15" spans="1:18" ht="30" customHeight="1" thickBot="1" x14ac:dyDescent="0.6">
      <c r="A15" s="152"/>
      <c r="B15" s="149"/>
      <c r="C15" s="144"/>
      <c r="D15" s="146"/>
      <c r="E15" s="144"/>
      <c r="F15" s="146"/>
      <c r="G15" s="149"/>
      <c r="H15" s="144"/>
      <c r="I15" s="146"/>
      <c r="J15" s="144"/>
      <c r="K15" s="146"/>
      <c r="L15" s="152"/>
      <c r="M15" s="77"/>
      <c r="N15" s="80"/>
      <c r="O15" s="77"/>
      <c r="P15" s="72" t="str">
        <f>IFERROR(VLOOKUP(O15,使用器具一覧!$B$5:$E$12,4,0),"")</f>
        <v/>
      </c>
      <c r="Q15" s="84"/>
      <c r="R15" s="156"/>
    </row>
  </sheetData>
  <sheetProtection algorithmName="SHA-512" hashValue="9RHGtNjvMZyGSjECmmIh/6qdZNHXdjpKCpbI8C7IVJHhO3KmdFVUgUcxhftAHBjr1hYHNvKOVQnCyQYjhv8yvg==" saltValue="bPYJLeYIfDfuFuzZV5tfuw==" spinCount="100000" sheet="1" objects="1" scenarios="1"/>
  <mergeCells count="83">
    <mergeCell ref="A1:F1"/>
    <mergeCell ref="E3:F3"/>
    <mergeCell ref="J3:K3"/>
    <mergeCell ref="R4:R5"/>
    <mergeCell ref="R6:R7"/>
    <mergeCell ref="C4:C5"/>
    <mergeCell ref="C6:C7"/>
    <mergeCell ref="C3:D3"/>
    <mergeCell ref="H3:I3"/>
    <mergeCell ref="J4:J5"/>
    <mergeCell ref="L4:L5"/>
    <mergeCell ref="K6:K7"/>
    <mergeCell ref="K4:K5"/>
    <mergeCell ref="L6:L7"/>
    <mergeCell ref="J6:J7"/>
    <mergeCell ref="G14:G15"/>
    <mergeCell ref="G12:G13"/>
    <mergeCell ref="G10:G11"/>
    <mergeCell ref="G8:G9"/>
    <mergeCell ref="L14:L15"/>
    <mergeCell ref="H14:H15"/>
    <mergeCell ref="J8:J9"/>
    <mergeCell ref="R14:R15"/>
    <mergeCell ref="J14:J15"/>
    <mergeCell ref="I14:I15"/>
    <mergeCell ref="I12:I13"/>
    <mergeCell ref="I10:I11"/>
    <mergeCell ref="K14:K15"/>
    <mergeCell ref="K12:K13"/>
    <mergeCell ref="K10:K11"/>
    <mergeCell ref="K8:K9"/>
    <mergeCell ref="H12:H13"/>
    <mergeCell ref="H10:H11"/>
    <mergeCell ref="J12:J13"/>
    <mergeCell ref="J10:J11"/>
    <mergeCell ref="R10:R11"/>
    <mergeCell ref="R12:R13"/>
    <mergeCell ref="R8:R9"/>
    <mergeCell ref="L12:L13"/>
    <mergeCell ref="L10:L11"/>
    <mergeCell ref="L8:L9"/>
    <mergeCell ref="A12:A13"/>
    <mergeCell ref="A10:A11"/>
    <mergeCell ref="A8:A9"/>
    <mergeCell ref="A6:A7"/>
    <mergeCell ref="A4:A5"/>
    <mergeCell ref="A14:A15"/>
    <mergeCell ref="F4:F5"/>
    <mergeCell ref="B8:B9"/>
    <mergeCell ref="B6:B7"/>
    <mergeCell ref="B4:B5"/>
    <mergeCell ref="B12:B13"/>
    <mergeCell ref="B14:B15"/>
    <mergeCell ref="B10:B11"/>
    <mergeCell ref="E6:E7"/>
    <mergeCell ref="C10:C11"/>
    <mergeCell ref="C12:C13"/>
    <mergeCell ref="C14:C15"/>
    <mergeCell ref="F14:F15"/>
    <mergeCell ref="F12:F13"/>
    <mergeCell ref="F10:F11"/>
    <mergeCell ref="F8:F9"/>
    <mergeCell ref="C8:C9"/>
    <mergeCell ref="D4:D5"/>
    <mergeCell ref="I8:I9"/>
    <mergeCell ref="I6:I7"/>
    <mergeCell ref="I4:I5"/>
    <mergeCell ref="F6:F7"/>
    <mergeCell ref="H4:H5"/>
    <mergeCell ref="E4:E5"/>
    <mergeCell ref="G4:G5"/>
    <mergeCell ref="G6:G7"/>
    <mergeCell ref="H8:H9"/>
    <mergeCell ref="H6:H7"/>
    <mergeCell ref="E8:E9"/>
    <mergeCell ref="E14:E15"/>
    <mergeCell ref="D14:D15"/>
    <mergeCell ref="D10:D11"/>
    <mergeCell ref="D8:D9"/>
    <mergeCell ref="D6:D7"/>
    <mergeCell ref="D12:D13"/>
    <mergeCell ref="E12:E13"/>
    <mergeCell ref="E10:E11"/>
  </mergeCells>
  <phoneticPr fontId="1"/>
  <dataValidations count="3">
    <dataValidation type="list" errorStyle="warning" allowBlank="1" showInputMessage="1" showErrorMessage="1" error="選択肢にないレンタル品または持ち込み品を使用したい場合のみ、使用器具名を手動で入力してください。" sqref="M4:M15" xr:uid="{8AA9CCED-FECA-4881-89FA-05FF4233CE9F}">
      <formula1>"小コンロ(直径24cm),中コンロ(直径28cm),大コンロ(直径34cm)"</formula1>
    </dataValidation>
    <dataValidation type="list" errorStyle="warning" allowBlank="1" showInputMessage="1" showErrorMessage="1" error="選択肢にないレンタル品または持ち込み品を使用したい場合のみ、使用器具名と使用電力量を手動で入力してください。" sqref="O4:O15" xr:uid="{DD87FF78-AF2A-43B6-95C8-759030783971}">
      <formula1>"IHヒーター,電気ポット"</formula1>
    </dataValidation>
    <dataValidation type="custom" allowBlank="1" showInputMessage="1" showErrorMessage="1" error="カクテル等の提供方法はコップ以外禁止です。" sqref="R4:R15" xr:uid="{9B18090A-21AA-42F3-A268-1C7B10AD131B}">
      <formula1>"コップ"</formula1>
    </dataValidation>
  </dataValidation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BCC6-9186-456F-A8F8-ACF963DC8566}">
  <dimension ref="A1:M14"/>
  <sheetViews>
    <sheetView showGridLines="0" zoomScaleNormal="100" workbookViewId="0">
      <selection activeCell="B6" sqref="B6"/>
    </sheetView>
  </sheetViews>
  <sheetFormatPr defaultRowHeight="30" customHeight="1" x14ac:dyDescent="0.55000000000000004"/>
  <cols>
    <col min="1" max="1" width="15.1640625" customWidth="1"/>
    <col min="2" max="2" width="13" customWidth="1"/>
    <col min="3" max="3" width="4.33203125" customWidth="1"/>
    <col min="4" max="4" width="17.33203125" customWidth="1"/>
    <col min="5" max="5" width="9.83203125" customWidth="1"/>
    <col min="6" max="6" width="3.33203125" customWidth="1"/>
    <col min="7" max="7" width="12.75" customWidth="1"/>
    <col min="8" max="8" width="2.33203125" customWidth="1"/>
    <col min="9" max="9" width="10.33203125" customWidth="1"/>
    <col min="10" max="10" width="2.1640625" customWidth="1"/>
    <col min="11" max="11" width="7.58203125" customWidth="1"/>
    <col min="12" max="12" width="4.08203125" customWidth="1"/>
  </cols>
  <sheetData>
    <row r="1" spans="1:13" ht="30" customHeight="1" x14ac:dyDescent="0.55000000000000004">
      <c r="A1" s="166" t="str">
        <f>'(1)食品'!$A$1</f>
        <v>語科名</v>
      </c>
      <c r="B1" s="167"/>
      <c r="C1" s="167"/>
      <c r="D1" s="168"/>
      <c r="E1" s="40"/>
      <c r="F1" s="40"/>
      <c r="G1" s="40"/>
      <c r="H1" s="40"/>
      <c r="I1" s="40"/>
      <c r="J1" s="40"/>
      <c r="K1" s="40"/>
      <c r="L1" s="40"/>
      <c r="M1" s="40"/>
    </row>
    <row r="2" spans="1:13" s="1" customFormat="1" ht="6.4" customHeight="1" thickBot="1" x14ac:dyDescent="0.6">
      <c r="A2" s="67"/>
      <c r="B2" s="49"/>
      <c r="C2" s="40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1" customFormat="1" ht="30" customHeight="1" thickBot="1" x14ac:dyDescent="0.6">
      <c r="A3" s="171" t="s">
        <v>88</v>
      </c>
      <c r="B3" s="172"/>
      <c r="D3" s="173" t="s">
        <v>89</v>
      </c>
      <c r="E3" s="174"/>
      <c r="F3" s="174"/>
      <c r="G3" s="174"/>
      <c r="H3" s="174"/>
      <c r="I3" s="174"/>
      <c r="J3" s="174"/>
      <c r="K3" s="174"/>
      <c r="L3" s="174"/>
      <c r="M3" s="172"/>
    </row>
    <row r="4" spans="1:13" ht="30" customHeight="1" thickBot="1" x14ac:dyDescent="0.6">
      <c r="A4" s="18" t="s">
        <v>0</v>
      </c>
      <c r="B4" s="19" t="s">
        <v>2</v>
      </c>
      <c r="C4" s="1"/>
      <c r="D4" s="20" t="s">
        <v>6</v>
      </c>
      <c r="E4" s="169" t="s">
        <v>4</v>
      </c>
      <c r="F4" s="162"/>
      <c r="G4" s="170" t="s">
        <v>9</v>
      </c>
      <c r="H4" s="160"/>
      <c r="I4" s="132" t="s">
        <v>7</v>
      </c>
      <c r="J4" s="134"/>
      <c r="K4" s="170" t="s">
        <v>11</v>
      </c>
      <c r="L4" s="160"/>
      <c r="M4" s="17" t="s">
        <v>2</v>
      </c>
    </row>
    <row r="5" spans="1:13" ht="30" customHeight="1" thickBot="1" x14ac:dyDescent="0.6">
      <c r="A5" s="86">
        <v>1</v>
      </c>
      <c r="B5" s="87"/>
      <c r="C5" s="1"/>
      <c r="D5" s="88">
        <v>1</v>
      </c>
      <c r="E5" s="92"/>
      <c r="F5" s="90" t="s">
        <v>5</v>
      </c>
      <c r="G5" s="92"/>
      <c r="H5" s="103" t="s">
        <v>18</v>
      </c>
      <c r="I5" s="104">
        <f>E5*G5*0.01*0.8</f>
        <v>0</v>
      </c>
      <c r="J5" s="103" t="s">
        <v>8</v>
      </c>
      <c r="K5" s="104">
        <f>IF(I5&lt;=14,1,IF(I5&lt;=28,2,"提供不可"))</f>
        <v>1</v>
      </c>
      <c r="L5" s="103" t="s">
        <v>12</v>
      </c>
      <c r="M5" s="91"/>
    </row>
    <row r="6" spans="1:13" ht="30" customHeight="1" thickBot="1" x14ac:dyDescent="0.6">
      <c r="A6" s="86">
        <v>2</v>
      </c>
      <c r="B6" s="87"/>
      <c r="C6" s="1"/>
      <c r="D6" s="93">
        <v>2</v>
      </c>
      <c r="E6" s="92"/>
      <c r="F6" s="90" t="s">
        <v>5</v>
      </c>
      <c r="G6" s="92"/>
      <c r="H6" s="103" t="s">
        <v>18</v>
      </c>
      <c r="I6" s="104">
        <f>E6*G6*0.01*0.8</f>
        <v>0</v>
      </c>
      <c r="J6" s="103" t="s">
        <v>8</v>
      </c>
      <c r="K6" s="104">
        <f>IF(I6&lt;=14,1,IF(I6&lt;=28,2,"提供不可"))</f>
        <v>1</v>
      </c>
      <c r="L6" s="103" t="s">
        <v>12</v>
      </c>
      <c r="M6" s="91"/>
    </row>
    <row r="7" spans="1:13" ht="30" customHeight="1" thickBot="1" x14ac:dyDescent="0.6">
      <c r="A7" s="86">
        <v>3</v>
      </c>
      <c r="B7" s="87"/>
      <c r="C7" s="1"/>
      <c r="D7" s="93">
        <v>3</v>
      </c>
      <c r="E7" s="92"/>
      <c r="F7" s="90" t="s">
        <v>5</v>
      </c>
      <c r="G7" s="92"/>
      <c r="H7" s="103" t="s">
        <v>18</v>
      </c>
      <c r="I7" s="104">
        <f>E7*G7*0.01*0.8</f>
        <v>0</v>
      </c>
      <c r="J7" s="103" t="s">
        <v>8</v>
      </c>
      <c r="K7" s="104">
        <f>IF(I7&lt;=14,1,IF(I7&lt;=28,2,"提供不可"))</f>
        <v>1</v>
      </c>
      <c r="L7" s="103" t="s">
        <v>12</v>
      </c>
      <c r="M7" s="91"/>
    </row>
    <row r="8" spans="1:13" ht="30" customHeight="1" thickBot="1" x14ac:dyDescent="0.6">
      <c r="A8" s="86">
        <v>4</v>
      </c>
      <c r="B8" s="87"/>
      <c r="C8" s="1"/>
      <c r="D8" s="93">
        <v>4</v>
      </c>
      <c r="E8" s="92"/>
      <c r="F8" s="90" t="s">
        <v>5</v>
      </c>
      <c r="G8" s="92"/>
      <c r="H8" s="103" t="s">
        <v>18</v>
      </c>
      <c r="I8" s="104">
        <f t="shared" ref="I8:I13" si="0">E8*G8*0.01*0.8</f>
        <v>0</v>
      </c>
      <c r="J8" s="103" t="s">
        <v>8</v>
      </c>
      <c r="K8" s="104">
        <f t="shared" ref="K8" si="1">IF(I8&lt;=14,1,IF(I8&lt;=28,2,"提供不可"))</f>
        <v>1</v>
      </c>
      <c r="L8" s="103" t="s">
        <v>12</v>
      </c>
      <c r="M8" s="91"/>
    </row>
    <row r="9" spans="1:13" ht="30" customHeight="1" thickBot="1" x14ac:dyDescent="0.6">
      <c r="A9" s="86">
        <v>5</v>
      </c>
      <c r="B9" s="87"/>
      <c r="C9" s="1"/>
      <c r="D9" s="93">
        <v>5</v>
      </c>
      <c r="E9" s="92"/>
      <c r="F9" s="90" t="s">
        <v>5</v>
      </c>
      <c r="G9" s="92"/>
      <c r="H9" s="103" t="s">
        <v>18</v>
      </c>
      <c r="I9" s="104">
        <f>E9*G9*0.01*0.8</f>
        <v>0</v>
      </c>
      <c r="J9" s="103" t="s">
        <v>8</v>
      </c>
      <c r="K9" s="104">
        <f>IF(I9&lt;=14,1,IF(I9&lt;=28,2,"提供不可"))</f>
        <v>1</v>
      </c>
      <c r="L9" s="103" t="s">
        <v>12</v>
      </c>
      <c r="M9" s="91"/>
    </row>
    <row r="10" spans="1:13" ht="30" customHeight="1" thickBot="1" x14ac:dyDescent="0.6">
      <c r="A10" s="86">
        <v>6</v>
      </c>
      <c r="B10" s="87"/>
      <c r="C10" s="1"/>
      <c r="D10" s="88">
        <v>6</v>
      </c>
      <c r="E10" s="92"/>
      <c r="F10" s="90" t="s">
        <v>5</v>
      </c>
      <c r="G10" s="92"/>
      <c r="H10" s="103" t="s">
        <v>18</v>
      </c>
      <c r="I10" s="104">
        <f t="shared" si="0"/>
        <v>0</v>
      </c>
      <c r="J10" s="103" t="s">
        <v>8</v>
      </c>
      <c r="K10" s="104">
        <f>IF(I10&lt;=14,1,IF(I10&lt;=28,2,"提供不可"))</f>
        <v>1</v>
      </c>
      <c r="L10" s="103" t="s">
        <v>12</v>
      </c>
      <c r="M10" s="91"/>
    </row>
    <row r="11" spans="1:13" ht="30" customHeight="1" thickBot="1" x14ac:dyDescent="0.6">
      <c r="A11" s="86">
        <v>7</v>
      </c>
      <c r="B11" s="87"/>
      <c r="C11" s="1"/>
      <c r="D11" s="93">
        <v>7</v>
      </c>
      <c r="E11" s="92"/>
      <c r="F11" s="90" t="s">
        <v>5</v>
      </c>
      <c r="G11" s="92"/>
      <c r="H11" s="103" t="s">
        <v>18</v>
      </c>
      <c r="I11" s="104">
        <f>E11*G11*0.01*0.8</f>
        <v>0</v>
      </c>
      <c r="J11" s="103" t="s">
        <v>8</v>
      </c>
      <c r="K11" s="104">
        <f>IF(I11&lt;=14,1,IF(I11&lt;=28,2,"提供不可"))</f>
        <v>1</v>
      </c>
      <c r="L11" s="103" t="s">
        <v>12</v>
      </c>
      <c r="M11" s="91"/>
    </row>
    <row r="12" spans="1:13" ht="30" customHeight="1" thickBot="1" x14ac:dyDescent="0.6">
      <c r="A12" s="86">
        <v>8</v>
      </c>
      <c r="B12" s="87"/>
      <c r="C12" s="1"/>
      <c r="D12" s="93">
        <v>8</v>
      </c>
      <c r="E12" s="92"/>
      <c r="F12" s="90" t="s">
        <v>5</v>
      </c>
      <c r="G12" s="92"/>
      <c r="H12" s="103" t="s">
        <v>18</v>
      </c>
      <c r="I12" s="104">
        <f t="shared" si="0"/>
        <v>0</v>
      </c>
      <c r="J12" s="103" t="s">
        <v>8</v>
      </c>
      <c r="K12" s="104">
        <f t="shared" ref="K12:K14" si="2">IF(I12&lt;=14,1,IF(I12&lt;=28,2,"提供不可"))</f>
        <v>1</v>
      </c>
      <c r="L12" s="103" t="s">
        <v>12</v>
      </c>
      <c r="M12" s="91"/>
    </row>
    <row r="13" spans="1:13" ht="30" customHeight="1" thickBot="1" x14ac:dyDescent="0.6">
      <c r="A13" s="86">
        <v>9</v>
      </c>
      <c r="B13" s="87"/>
      <c r="C13" s="1"/>
      <c r="D13" s="93">
        <v>9</v>
      </c>
      <c r="E13" s="92"/>
      <c r="F13" s="90" t="s">
        <v>5</v>
      </c>
      <c r="G13" s="92"/>
      <c r="H13" s="103" t="s">
        <v>18</v>
      </c>
      <c r="I13" s="104">
        <f t="shared" si="0"/>
        <v>0</v>
      </c>
      <c r="J13" s="103" t="s">
        <v>8</v>
      </c>
      <c r="K13" s="104">
        <f t="shared" si="2"/>
        <v>1</v>
      </c>
      <c r="L13" s="103" t="s">
        <v>12</v>
      </c>
      <c r="M13" s="91"/>
    </row>
    <row r="14" spans="1:13" ht="30" customHeight="1" thickBot="1" x14ac:dyDescent="0.6">
      <c r="A14" s="88">
        <v>10</v>
      </c>
      <c r="B14" s="89"/>
      <c r="C14" s="1"/>
      <c r="D14" s="93">
        <v>10</v>
      </c>
      <c r="E14" s="92"/>
      <c r="F14" s="90" t="s">
        <v>5</v>
      </c>
      <c r="G14" s="92"/>
      <c r="H14" s="103" t="s">
        <v>18</v>
      </c>
      <c r="I14" s="104">
        <f>E14*G14*0.01*0.8</f>
        <v>0</v>
      </c>
      <c r="J14" s="103" t="s">
        <v>8</v>
      </c>
      <c r="K14" s="104">
        <f t="shared" si="2"/>
        <v>1</v>
      </c>
      <c r="L14" s="103" t="s">
        <v>12</v>
      </c>
      <c r="M14" s="91"/>
    </row>
  </sheetData>
  <sheetProtection algorithmName="SHA-512" hashValue="bjxM3M8uEIue1j6f/AXQ3CMhPa3453bNTLMek8i2naRGo0TltLG5EbO0NzgSCAq61fFTcfQcF1xfd/Rfft3qdA==" saltValue="KtpYg/s9WZD3YdPMvJFjpg==" spinCount="100000" sheet="1" objects="1" scenarios="1"/>
  <mergeCells count="7">
    <mergeCell ref="A1:D1"/>
    <mergeCell ref="E4:F4"/>
    <mergeCell ref="G4:H4"/>
    <mergeCell ref="I4:J4"/>
    <mergeCell ref="K4:L4"/>
    <mergeCell ref="A3:B3"/>
    <mergeCell ref="D3:M3"/>
  </mergeCells>
  <phoneticPr fontId="1"/>
  <dataValidations count="3">
    <dataValidation type="list" allowBlank="1" showInputMessage="1" showErrorMessage="1" sqref="B6 B8:B14 B7" xr:uid="{95FA3FDE-3243-4F46-BA29-5B838EC6A066}">
      <formula1>"缶,ビン,ペットボトル"</formula1>
    </dataValidation>
    <dataValidation type="list" allowBlank="1" showInputMessage="1" showErrorMessage="1" sqref="M5:M14" xr:uid="{3996DCAD-B686-4E2A-9D75-D40D7C8D8E7B}">
      <formula1>"缶,ビン"</formula1>
    </dataValidation>
    <dataValidation type="list" allowBlank="1" showInputMessage="1" showErrorMessage="1" sqref="B5" xr:uid="{8CFD5271-B111-4E0E-AC57-FB3006AB4837}">
      <formula1>"缶,ビン,ペットボトル"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4102-4C56-49FD-B69F-78D2177740CF}">
  <dimension ref="A1:M52"/>
  <sheetViews>
    <sheetView showGridLines="0" zoomScale="80" zoomScaleNormal="80" zoomScalePageLayoutView="60" workbookViewId="0">
      <selection activeCell="J25" sqref="J25"/>
    </sheetView>
  </sheetViews>
  <sheetFormatPr defaultRowHeight="18" x14ac:dyDescent="0.55000000000000004"/>
  <cols>
    <col min="1" max="1" width="11.33203125" customWidth="1"/>
    <col min="2" max="2" width="33.33203125" customWidth="1"/>
    <col min="3" max="3" width="6.58203125" style="1" customWidth="1"/>
    <col min="4" max="4" width="15.33203125" customWidth="1"/>
    <col min="5" max="5" width="5.83203125" customWidth="1"/>
    <col min="6" max="6" width="6.08203125" customWidth="1"/>
    <col min="7" max="7" width="8.25" bestFit="1" customWidth="1"/>
    <col min="8" max="8" width="2.83203125" customWidth="1"/>
    <col min="9" max="9" width="27.4140625" customWidth="1"/>
    <col min="10" max="10" width="7.83203125" bestFit="1" customWidth="1"/>
    <col min="11" max="11" width="12.83203125" bestFit="1" customWidth="1"/>
  </cols>
  <sheetData>
    <row r="1" spans="1:7" s="1" customFormat="1" ht="30" customHeight="1" x14ac:dyDescent="0.55000000000000004">
      <c r="A1" s="199" t="str">
        <f>'(1)食品'!$A$1</f>
        <v>語科名</v>
      </c>
      <c r="B1" s="200"/>
      <c r="C1" s="201"/>
      <c r="D1" s="40"/>
      <c r="E1" s="40"/>
      <c r="F1" s="40"/>
      <c r="G1" s="40"/>
    </row>
    <row r="2" spans="1:7" s="1" customFormat="1" ht="4.25" customHeight="1" thickBot="1" x14ac:dyDescent="0.6">
      <c r="A2" s="57"/>
      <c r="B2" s="57"/>
      <c r="C2" s="36"/>
      <c r="D2" s="36"/>
      <c r="E2" s="36"/>
      <c r="F2" s="36"/>
      <c r="G2" s="36"/>
    </row>
    <row r="3" spans="1:7" ht="18.5" thickBot="1" x14ac:dyDescent="0.6">
      <c r="A3" s="202" t="s">
        <v>48</v>
      </c>
      <c r="B3" s="203"/>
      <c r="C3" s="203"/>
      <c r="D3" s="203"/>
      <c r="E3" s="203"/>
      <c r="F3" s="203"/>
      <c r="G3" s="204"/>
    </row>
    <row r="4" spans="1:7" ht="18.5" thickBot="1" x14ac:dyDescent="0.6">
      <c r="A4" s="8" t="s">
        <v>91</v>
      </c>
      <c r="B4" s="9" t="s">
        <v>21</v>
      </c>
      <c r="C4" s="173" t="s">
        <v>51</v>
      </c>
      <c r="D4" s="174"/>
      <c r="E4" s="175"/>
      <c r="F4" s="9" t="s">
        <v>70</v>
      </c>
      <c r="G4" s="10" t="s">
        <v>90</v>
      </c>
    </row>
    <row r="5" spans="1:7" x14ac:dyDescent="0.55000000000000004">
      <c r="A5" s="22" t="s">
        <v>52</v>
      </c>
      <c r="B5" s="5" t="s">
        <v>22</v>
      </c>
      <c r="C5" s="182"/>
      <c r="D5" s="183"/>
      <c r="E5" s="4">
        <v>1450</v>
      </c>
      <c r="F5" s="78"/>
      <c r="G5" s="39">
        <f>E5*F5</f>
        <v>0</v>
      </c>
    </row>
    <row r="6" spans="1:7" x14ac:dyDescent="0.55000000000000004">
      <c r="A6" s="23" t="s">
        <v>52</v>
      </c>
      <c r="B6" s="3" t="s">
        <v>23</v>
      </c>
      <c r="C6" s="177"/>
      <c r="D6" s="178"/>
      <c r="E6" s="2">
        <v>1000</v>
      </c>
      <c r="F6" s="79"/>
      <c r="G6" s="31">
        <f>E6*F6</f>
        <v>0</v>
      </c>
    </row>
    <row r="7" spans="1:7" x14ac:dyDescent="0.55000000000000004">
      <c r="A7" s="23" t="s">
        <v>52</v>
      </c>
      <c r="B7" s="3" t="s">
        <v>24</v>
      </c>
      <c r="C7" s="177"/>
      <c r="D7" s="178"/>
      <c r="E7" s="2">
        <v>1000</v>
      </c>
      <c r="F7" s="79"/>
      <c r="G7" s="31">
        <f>E7*F7</f>
        <v>0</v>
      </c>
    </row>
    <row r="8" spans="1:7" x14ac:dyDescent="0.55000000000000004">
      <c r="A8" s="23" t="s">
        <v>52</v>
      </c>
      <c r="B8" s="3" t="s">
        <v>25</v>
      </c>
      <c r="C8" s="177"/>
      <c r="D8" s="178"/>
      <c r="E8" s="2">
        <v>1460</v>
      </c>
      <c r="F8" s="79"/>
      <c r="G8" s="31">
        <f t="shared" ref="G8:G9" si="0">E8*F8</f>
        <v>0</v>
      </c>
    </row>
    <row r="9" spans="1:7" x14ac:dyDescent="0.55000000000000004">
      <c r="A9" s="23" t="s">
        <v>52</v>
      </c>
      <c r="B9" s="3" t="s">
        <v>26</v>
      </c>
      <c r="C9" s="177"/>
      <c r="D9" s="178"/>
      <c r="E9" s="2">
        <v>986</v>
      </c>
      <c r="F9" s="79"/>
      <c r="G9" s="31">
        <f t="shared" si="0"/>
        <v>0</v>
      </c>
    </row>
    <row r="10" spans="1:7" x14ac:dyDescent="0.55000000000000004">
      <c r="A10" s="23" t="s">
        <v>52</v>
      </c>
      <c r="B10" s="3" t="s">
        <v>27</v>
      </c>
      <c r="C10" s="177"/>
      <c r="D10" s="178"/>
      <c r="E10" s="2">
        <v>905</v>
      </c>
      <c r="F10" s="79"/>
      <c r="G10" s="31">
        <f>E10*F10</f>
        <v>0</v>
      </c>
    </row>
    <row r="11" spans="1:7" x14ac:dyDescent="0.55000000000000004">
      <c r="A11" s="25" t="s">
        <v>77</v>
      </c>
      <c r="B11" s="26" t="s">
        <v>80</v>
      </c>
      <c r="C11" s="177"/>
      <c r="D11" s="178"/>
      <c r="E11" s="27">
        <v>1200</v>
      </c>
      <c r="F11" s="79"/>
      <c r="G11" s="31">
        <f t="shared" ref="G11:G27" si="1">E11*F11</f>
        <v>0</v>
      </c>
    </row>
    <row r="12" spans="1:7" x14ac:dyDescent="0.55000000000000004">
      <c r="A12" s="23" t="s">
        <v>52</v>
      </c>
      <c r="B12" s="3" t="s">
        <v>28</v>
      </c>
      <c r="C12" s="177"/>
      <c r="D12" s="178"/>
      <c r="E12" s="2">
        <v>240</v>
      </c>
      <c r="F12" s="79"/>
      <c r="G12" s="31">
        <f t="shared" si="1"/>
        <v>0</v>
      </c>
    </row>
    <row r="13" spans="1:7" x14ac:dyDescent="0.55000000000000004">
      <c r="A13" s="23" t="s">
        <v>52</v>
      </c>
      <c r="B13" s="3" t="s">
        <v>95</v>
      </c>
      <c r="C13" s="177"/>
      <c r="D13" s="178"/>
      <c r="E13" s="2">
        <v>250</v>
      </c>
      <c r="F13" s="79"/>
      <c r="G13" s="31">
        <f t="shared" si="1"/>
        <v>0</v>
      </c>
    </row>
    <row r="14" spans="1:7" x14ac:dyDescent="0.55000000000000004">
      <c r="A14" s="23" t="s">
        <v>52</v>
      </c>
      <c r="B14" s="3" t="s">
        <v>29</v>
      </c>
      <c r="C14" s="177"/>
      <c r="D14" s="178"/>
      <c r="E14" s="2">
        <v>100</v>
      </c>
      <c r="F14" s="79"/>
      <c r="G14" s="31">
        <f t="shared" si="1"/>
        <v>0</v>
      </c>
    </row>
    <row r="15" spans="1:7" x14ac:dyDescent="0.55000000000000004">
      <c r="A15" s="23" t="s">
        <v>52</v>
      </c>
      <c r="B15" s="3" t="s">
        <v>30</v>
      </c>
      <c r="C15" s="177"/>
      <c r="D15" s="178"/>
      <c r="E15" s="2">
        <v>150</v>
      </c>
      <c r="F15" s="79"/>
      <c r="G15" s="31">
        <f t="shared" si="1"/>
        <v>0</v>
      </c>
    </row>
    <row r="16" spans="1:7" x14ac:dyDescent="0.55000000000000004">
      <c r="A16" s="23" t="s">
        <v>52</v>
      </c>
      <c r="B16" s="3" t="s">
        <v>31</v>
      </c>
      <c r="C16" s="177"/>
      <c r="D16" s="178"/>
      <c r="E16" s="2">
        <v>80</v>
      </c>
      <c r="F16" s="79"/>
      <c r="G16" s="31">
        <f t="shared" si="1"/>
        <v>0</v>
      </c>
    </row>
    <row r="17" spans="1:13" x14ac:dyDescent="0.55000000000000004">
      <c r="A17" s="23" t="s">
        <v>52</v>
      </c>
      <c r="B17" s="3" t="s">
        <v>32</v>
      </c>
      <c r="C17" s="177"/>
      <c r="D17" s="178"/>
      <c r="E17" s="2">
        <v>188</v>
      </c>
      <c r="F17" s="79"/>
      <c r="G17" s="31">
        <f>E17*F17</f>
        <v>0</v>
      </c>
    </row>
    <row r="18" spans="1:13" x14ac:dyDescent="0.55000000000000004">
      <c r="A18" s="23" t="s">
        <v>52</v>
      </c>
      <c r="B18" s="3" t="s">
        <v>33</v>
      </c>
      <c r="C18" s="177"/>
      <c r="D18" s="178"/>
      <c r="E18" s="2">
        <v>200</v>
      </c>
      <c r="F18" s="79"/>
      <c r="G18" s="31">
        <f t="shared" si="1"/>
        <v>0</v>
      </c>
    </row>
    <row r="19" spans="1:13" s="1" customFormat="1" x14ac:dyDescent="0.55000000000000004">
      <c r="A19" s="96"/>
      <c r="B19" s="79"/>
      <c r="C19" s="177"/>
      <c r="D19" s="178"/>
      <c r="E19" s="69"/>
      <c r="F19" s="79"/>
      <c r="G19" s="31">
        <f t="shared" si="1"/>
        <v>0</v>
      </c>
    </row>
    <row r="20" spans="1:13" s="1" customFormat="1" x14ac:dyDescent="0.55000000000000004">
      <c r="A20" s="96"/>
      <c r="B20" s="97"/>
      <c r="C20" s="177"/>
      <c r="D20" s="178"/>
      <c r="E20" s="94"/>
      <c r="F20" s="79"/>
      <c r="G20" s="31">
        <f t="shared" si="1"/>
        <v>0</v>
      </c>
    </row>
    <row r="21" spans="1:13" s="1" customFormat="1" x14ac:dyDescent="0.55000000000000004">
      <c r="A21" s="96"/>
      <c r="B21" s="79"/>
      <c r="C21" s="177"/>
      <c r="D21" s="178"/>
      <c r="E21" s="69"/>
      <c r="F21" s="79"/>
      <c r="G21" s="31">
        <f t="shared" si="1"/>
        <v>0</v>
      </c>
    </row>
    <row r="22" spans="1:13" s="1" customFormat="1" x14ac:dyDescent="0.55000000000000004">
      <c r="A22" s="96"/>
      <c r="B22" s="79"/>
      <c r="C22" s="177"/>
      <c r="D22" s="178"/>
      <c r="E22" s="69"/>
      <c r="F22" s="79"/>
      <c r="G22" s="31">
        <f>E22*F22</f>
        <v>0</v>
      </c>
    </row>
    <row r="23" spans="1:13" s="1" customFormat="1" x14ac:dyDescent="0.55000000000000004">
      <c r="A23" s="96"/>
      <c r="B23" s="79"/>
      <c r="C23" s="177"/>
      <c r="D23" s="178"/>
      <c r="E23" s="69"/>
      <c r="F23" s="79"/>
      <c r="G23" s="31">
        <f>E23*F23</f>
        <v>0</v>
      </c>
    </row>
    <row r="24" spans="1:13" ht="18.5" thickBot="1" x14ac:dyDescent="0.6">
      <c r="A24" s="96"/>
      <c r="B24" s="79"/>
      <c r="C24" s="177"/>
      <c r="D24" s="178"/>
      <c r="E24" s="69"/>
      <c r="F24" s="79"/>
      <c r="G24" s="31">
        <f t="shared" si="1"/>
        <v>0</v>
      </c>
    </row>
    <row r="25" spans="1:13" ht="18.5" thickBot="1" x14ac:dyDescent="0.6">
      <c r="A25" s="96"/>
      <c r="B25" s="79"/>
      <c r="C25" s="177"/>
      <c r="D25" s="178"/>
      <c r="E25" s="69"/>
      <c r="F25" s="79"/>
      <c r="G25" s="31">
        <f t="shared" si="1"/>
        <v>0</v>
      </c>
      <c r="I25" s="11" t="s">
        <v>69</v>
      </c>
      <c r="J25" s="13">
        <f ca="1">SUMIF(C5:D27,"仕込み場所",G5:G27)</f>
        <v>0</v>
      </c>
      <c r="K25" s="24" t="s">
        <v>72</v>
      </c>
    </row>
    <row r="26" spans="1:13" ht="18.5" thickBot="1" x14ac:dyDescent="0.6">
      <c r="A26" s="96"/>
      <c r="B26" s="79"/>
      <c r="C26" s="177"/>
      <c r="D26" s="178"/>
      <c r="E26" s="69"/>
      <c r="F26" s="79"/>
      <c r="G26" s="31">
        <f t="shared" si="1"/>
        <v>0</v>
      </c>
      <c r="H26" s="7"/>
      <c r="I26" s="11" t="s">
        <v>49</v>
      </c>
      <c r="J26" s="13">
        <f ca="1">SUMIF(C5:D27,"企画場所・構内電力",G5:G27)</f>
        <v>0</v>
      </c>
      <c r="K26" s="24" t="s">
        <v>73</v>
      </c>
      <c r="L26" s="6"/>
    </row>
    <row r="27" spans="1:13" ht="18.5" thickBot="1" x14ac:dyDescent="0.6">
      <c r="A27" s="96"/>
      <c r="B27" s="83"/>
      <c r="C27" s="184"/>
      <c r="D27" s="185"/>
      <c r="E27" s="95"/>
      <c r="F27" s="83"/>
      <c r="G27" s="56">
        <f t="shared" si="1"/>
        <v>0</v>
      </c>
      <c r="H27" s="7"/>
      <c r="I27" s="12" t="s">
        <v>50</v>
      </c>
      <c r="J27" s="13">
        <f ca="1">SUMIF(C5:D27,"企画場所・発電機電力",G5:G27)</f>
        <v>0</v>
      </c>
      <c r="K27" s="24" t="s">
        <v>74</v>
      </c>
      <c r="L27" s="6"/>
    </row>
    <row r="28" spans="1:13" x14ac:dyDescent="0.55000000000000004">
      <c r="A28" s="189"/>
      <c r="B28" s="189"/>
      <c r="C28" s="189"/>
      <c r="D28" s="189"/>
      <c r="E28" s="189"/>
      <c r="F28" s="189"/>
      <c r="G28" s="61"/>
      <c r="H28" s="6"/>
      <c r="I28" s="62"/>
      <c r="L28" s="6"/>
      <c r="M28" s="6"/>
    </row>
    <row r="29" spans="1:13" ht="3.4" customHeight="1" thickBot="1" x14ac:dyDescent="0.6">
      <c r="G29" s="1"/>
      <c r="H29" s="1"/>
      <c r="I29" s="6"/>
      <c r="J29" s="6"/>
      <c r="K29" s="6"/>
      <c r="L29" s="6"/>
    </row>
    <row r="30" spans="1:13" ht="18.5" thickBot="1" x14ac:dyDescent="0.6">
      <c r="A30" s="194" t="s">
        <v>71</v>
      </c>
      <c r="B30" s="195"/>
      <c r="C30" s="196"/>
      <c r="D30" s="34"/>
      <c r="E30" s="179" t="s">
        <v>92</v>
      </c>
      <c r="F30" s="180"/>
      <c r="G30" s="180"/>
      <c r="H30" s="180"/>
      <c r="I30" s="180"/>
      <c r="J30" s="181"/>
      <c r="K30" s="37"/>
    </row>
    <row r="31" spans="1:13" ht="18.5" thickBot="1" x14ac:dyDescent="0.6">
      <c r="A31" s="21" t="s">
        <v>93</v>
      </c>
      <c r="B31" s="21" t="s">
        <v>45</v>
      </c>
      <c r="C31" s="21" t="s">
        <v>94</v>
      </c>
      <c r="D31" s="28"/>
      <c r="E31" s="171" t="s">
        <v>93</v>
      </c>
      <c r="F31" s="186"/>
      <c r="G31" s="197" t="s">
        <v>47</v>
      </c>
      <c r="H31" s="197"/>
      <c r="I31" s="197"/>
      <c r="J31" s="21" t="s">
        <v>70</v>
      </c>
      <c r="K31" s="36"/>
    </row>
    <row r="32" spans="1:13" x14ac:dyDescent="0.55000000000000004">
      <c r="A32" s="46" t="s">
        <v>52</v>
      </c>
      <c r="B32" s="15" t="s">
        <v>60</v>
      </c>
      <c r="C32" s="98"/>
      <c r="D32" s="38"/>
      <c r="E32" s="193" t="s">
        <v>52</v>
      </c>
      <c r="F32" s="193"/>
      <c r="G32" s="205" t="s">
        <v>34</v>
      </c>
      <c r="H32" s="205"/>
      <c r="I32" s="205"/>
      <c r="J32" s="98"/>
      <c r="K32" s="6"/>
    </row>
    <row r="33" spans="1:11" x14ac:dyDescent="0.55000000000000004">
      <c r="A33" s="46" t="s">
        <v>52</v>
      </c>
      <c r="B33" s="14" t="s">
        <v>61</v>
      </c>
      <c r="C33" s="99"/>
      <c r="D33" s="38"/>
      <c r="E33" s="176" t="s">
        <v>52</v>
      </c>
      <c r="F33" s="176"/>
      <c r="G33" s="191" t="s">
        <v>35</v>
      </c>
      <c r="H33" s="191"/>
      <c r="I33" s="191"/>
      <c r="J33" s="99"/>
      <c r="K33" s="6"/>
    </row>
    <row r="34" spans="1:11" x14ac:dyDescent="0.55000000000000004">
      <c r="A34" s="46" t="s">
        <v>52</v>
      </c>
      <c r="B34" s="14" t="s">
        <v>62</v>
      </c>
      <c r="C34" s="99"/>
      <c r="D34" s="38"/>
      <c r="E34" s="176" t="s">
        <v>52</v>
      </c>
      <c r="F34" s="176"/>
      <c r="G34" s="191" t="s">
        <v>36</v>
      </c>
      <c r="H34" s="191"/>
      <c r="I34" s="191"/>
      <c r="J34" s="99"/>
      <c r="K34" s="6"/>
    </row>
    <row r="35" spans="1:11" x14ac:dyDescent="0.55000000000000004">
      <c r="A35" s="46" t="s">
        <v>52</v>
      </c>
      <c r="B35" s="14" t="s">
        <v>79</v>
      </c>
      <c r="C35" s="99"/>
      <c r="D35" s="38"/>
      <c r="E35" s="176" t="s">
        <v>52</v>
      </c>
      <c r="F35" s="176"/>
      <c r="G35" s="191" t="s">
        <v>37</v>
      </c>
      <c r="H35" s="191"/>
      <c r="I35" s="191"/>
      <c r="J35" s="99"/>
      <c r="K35" s="6"/>
    </row>
    <row r="36" spans="1:11" x14ac:dyDescent="0.55000000000000004">
      <c r="A36" s="46" t="s">
        <v>52</v>
      </c>
      <c r="B36" s="14" t="s">
        <v>58</v>
      </c>
      <c r="C36" s="99"/>
      <c r="D36" s="38"/>
      <c r="E36" s="176" t="s">
        <v>52</v>
      </c>
      <c r="F36" s="176"/>
      <c r="G36" s="191" t="s">
        <v>38</v>
      </c>
      <c r="H36" s="191"/>
      <c r="I36" s="191"/>
      <c r="J36" s="99"/>
      <c r="K36" s="6"/>
    </row>
    <row r="37" spans="1:11" x14ac:dyDescent="0.55000000000000004">
      <c r="A37" s="46" t="s">
        <v>52</v>
      </c>
      <c r="B37" s="14" t="s">
        <v>57</v>
      </c>
      <c r="C37" s="99"/>
      <c r="D37" s="38"/>
      <c r="E37" s="176" t="s">
        <v>52</v>
      </c>
      <c r="F37" s="176"/>
      <c r="G37" s="191" t="s">
        <v>39</v>
      </c>
      <c r="H37" s="191"/>
      <c r="I37" s="191"/>
      <c r="J37" s="99"/>
      <c r="K37" s="6"/>
    </row>
    <row r="38" spans="1:11" x14ac:dyDescent="0.55000000000000004">
      <c r="A38" s="46" t="s">
        <v>52</v>
      </c>
      <c r="B38" s="14" t="s">
        <v>56</v>
      </c>
      <c r="C38" s="99"/>
      <c r="D38" s="38"/>
      <c r="E38" s="176" t="s">
        <v>52</v>
      </c>
      <c r="F38" s="176"/>
      <c r="G38" s="191" t="s">
        <v>40</v>
      </c>
      <c r="H38" s="191"/>
      <c r="I38" s="191"/>
      <c r="J38" s="99"/>
      <c r="K38" s="1"/>
    </row>
    <row r="39" spans="1:11" x14ac:dyDescent="0.55000000000000004">
      <c r="A39" s="46" t="s">
        <v>52</v>
      </c>
      <c r="B39" s="14" t="s">
        <v>55</v>
      </c>
      <c r="C39" s="99"/>
      <c r="D39" s="38"/>
      <c r="E39" s="176" t="s">
        <v>52</v>
      </c>
      <c r="F39" s="176"/>
      <c r="G39" s="191" t="s">
        <v>41</v>
      </c>
      <c r="H39" s="191"/>
      <c r="I39" s="191"/>
      <c r="J39" s="99"/>
      <c r="K39" s="1"/>
    </row>
    <row r="40" spans="1:11" x14ac:dyDescent="0.55000000000000004">
      <c r="A40" s="46" t="s">
        <v>52</v>
      </c>
      <c r="B40" s="14" t="s">
        <v>63</v>
      </c>
      <c r="C40" s="99"/>
      <c r="D40" s="38"/>
      <c r="E40" s="176" t="s">
        <v>52</v>
      </c>
      <c r="F40" s="176"/>
      <c r="G40" s="191" t="s">
        <v>42</v>
      </c>
      <c r="H40" s="191"/>
      <c r="I40" s="191"/>
      <c r="J40" s="99"/>
      <c r="K40" s="1"/>
    </row>
    <row r="41" spans="1:11" x14ac:dyDescent="0.55000000000000004">
      <c r="A41" s="46" t="s">
        <v>52</v>
      </c>
      <c r="B41" s="14" t="s">
        <v>64</v>
      </c>
      <c r="C41" s="99"/>
      <c r="D41" s="38"/>
      <c r="E41" s="176" t="s">
        <v>52</v>
      </c>
      <c r="F41" s="176"/>
      <c r="G41" s="191" t="s">
        <v>43</v>
      </c>
      <c r="H41" s="191"/>
      <c r="I41" s="191"/>
      <c r="J41" s="99"/>
      <c r="K41" s="1"/>
    </row>
    <row r="42" spans="1:11" x14ac:dyDescent="0.55000000000000004">
      <c r="A42" s="46" t="s">
        <v>52</v>
      </c>
      <c r="B42" s="14" t="s">
        <v>78</v>
      </c>
      <c r="C42" s="99"/>
      <c r="D42" s="38"/>
      <c r="E42" s="176" t="s">
        <v>52</v>
      </c>
      <c r="F42" s="176"/>
      <c r="G42" s="191" t="s">
        <v>44</v>
      </c>
      <c r="H42" s="191"/>
      <c r="I42" s="191"/>
      <c r="J42" s="99"/>
      <c r="K42" s="1"/>
    </row>
    <row r="43" spans="1:11" x14ac:dyDescent="0.55000000000000004">
      <c r="A43" s="46" t="s">
        <v>52</v>
      </c>
      <c r="B43" s="14" t="s">
        <v>59</v>
      </c>
      <c r="C43" s="99"/>
      <c r="D43" s="38"/>
      <c r="E43" s="176" t="s">
        <v>52</v>
      </c>
      <c r="F43" s="176"/>
      <c r="G43" s="191" t="s">
        <v>81</v>
      </c>
      <c r="H43" s="191"/>
      <c r="I43" s="191"/>
      <c r="J43" s="99"/>
      <c r="K43" s="1"/>
    </row>
    <row r="44" spans="1:11" s="1" customFormat="1" x14ac:dyDescent="0.55000000000000004">
      <c r="A44" s="46" t="s">
        <v>52</v>
      </c>
      <c r="B44" s="16" t="s">
        <v>67</v>
      </c>
      <c r="C44" s="100"/>
      <c r="D44" s="38"/>
      <c r="E44" s="176" t="s">
        <v>52</v>
      </c>
      <c r="F44" s="176"/>
      <c r="G44" s="191" t="s">
        <v>82</v>
      </c>
      <c r="H44" s="191"/>
      <c r="I44" s="191"/>
      <c r="J44" s="99"/>
    </row>
    <row r="45" spans="1:11" s="1" customFormat="1" x14ac:dyDescent="0.55000000000000004">
      <c r="A45" s="46" t="s">
        <v>52</v>
      </c>
      <c r="B45" s="16" t="s">
        <v>65</v>
      </c>
      <c r="C45" s="100"/>
      <c r="D45" s="38"/>
      <c r="E45" s="188"/>
      <c r="F45" s="188"/>
      <c r="G45" s="192"/>
      <c r="H45" s="192"/>
      <c r="I45" s="192"/>
      <c r="J45" s="99"/>
    </row>
    <row r="46" spans="1:11" s="1" customFormat="1" x14ac:dyDescent="0.55000000000000004">
      <c r="A46" s="46" t="s">
        <v>52</v>
      </c>
      <c r="B46" s="16" t="s">
        <v>66</v>
      </c>
      <c r="C46" s="100"/>
      <c r="D46" s="38"/>
      <c r="E46" s="188"/>
      <c r="F46" s="188"/>
      <c r="G46" s="192"/>
      <c r="H46" s="192"/>
      <c r="I46" s="192"/>
      <c r="J46" s="99"/>
    </row>
    <row r="47" spans="1:11" s="1" customFormat="1" x14ac:dyDescent="0.55000000000000004">
      <c r="A47" s="46" t="s">
        <v>52</v>
      </c>
      <c r="B47" s="102"/>
      <c r="C47" s="100"/>
      <c r="D47" s="38"/>
      <c r="E47" s="188"/>
      <c r="F47" s="188"/>
      <c r="G47" s="192"/>
      <c r="H47" s="192"/>
      <c r="I47" s="192"/>
      <c r="J47" s="99"/>
    </row>
    <row r="48" spans="1:11" s="1" customFormat="1" x14ac:dyDescent="0.55000000000000004">
      <c r="A48" s="46" t="s">
        <v>52</v>
      </c>
      <c r="B48" s="102"/>
      <c r="C48" s="100"/>
      <c r="D48" s="38"/>
      <c r="E48" s="188"/>
      <c r="F48" s="188"/>
      <c r="G48" s="192"/>
      <c r="H48" s="192"/>
      <c r="I48" s="192"/>
      <c r="J48" s="99"/>
    </row>
    <row r="49" spans="1:10" s="1" customFormat="1" x14ac:dyDescent="0.55000000000000004">
      <c r="A49" s="46" t="s">
        <v>52</v>
      </c>
      <c r="B49" s="102"/>
      <c r="C49" s="100"/>
      <c r="D49" s="38"/>
      <c r="E49" s="188"/>
      <c r="F49" s="188"/>
      <c r="G49" s="192"/>
      <c r="H49" s="192"/>
      <c r="I49" s="192"/>
      <c r="J49" s="99"/>
    </row>
    <row r="50" spans="1:10" s="1" customFormat="1" x14ac:dyDescent="0.55000000000000004">
      <c r="A50" s="46" t="s">
        <v>52</v>
      </c>
      <c r="B50" s="102"/>
      <c r="C50" s="100"/>
      <c r="D50" s="38"/>
      <c r="E50" s="188"/>
      <c r="F50" s="188"/>
      <c r="G50" s="192"/>
      <c r="H50" s="192"/>
      <c r="I50" s="192"/>
      <c r="J50" s="99"/>
    </row>
    <row r="51" spans="1:10" ht="18.5" thickBot="1" x14ac:dyDescent="0.6">
      <c r="A51" s="47" t="s">
        <v>53</v>
      </c>
      <c r="B51" s="48" t="s">
        <v>68</v>
      </c>
      <c r="C51" s="101"/>
      <c r="D51" s="38"/>
      <c r="E51" s="190"/>
      <c r="F51" s="190"/>
      <c r="G51" s="198"/>
      <c r="H51" s="198"/>
      <c r="I51" s="198"/>
      <c r="J51" s="100"/>
    </row>
    <row r="52" spans="1:10" ht="19" thickTop="1" thickBot="1" x14ac:dyDescent="0.6">
      <c r="A52" s="187" t="s">
        <v>46</v>
      </c>
      <c r="B52" s="187"/>
      <c r="C52" s="29">
        <f>SUM(C32:C51)</f>
        <v>0</v>
      </c>
      <c r="D52" s="38"/>
      <c r="E52" s="189"/>
      <c r="F52" s="189"/>
      <c r="G52" s="189"/>
      <c r="H52" s="189"/>
      <c r="I52" s="189"/>
      <c r="J52" s="51"/>
    </row>
  </sheetData>
  <sheetProtection algorithmName="SHA-512" hashValue="Xu7Oq+3zxilIZj8GU3IE6h/P5f9cAQjCgwq92wVKwqeVLgiSD/GBRuOIjinRUqa6BSJLgOmdOpU0gb6hl6426A==" saltValue="v4pZsqfNTAOIlhKLD4niSg==" spinCount="100000" sheet="1" objects="1" scenarios="1"/>
  <mergeCells count="73">
    <mergeCell ref="A1:C1"/>
    <mergeCell ref="A3:G3"/>
    <mergeCell ref="G32:I32"/>
    <mergeCell ref="G33:I33"/>
    <mergeCell ref="C9:D9"/>
    <mergeCell ref="C8:D8"/>
    <mergeCell ref="C7:D7"/>
    <mergeCell ref="A28:F28"/>
    <mergeCell ref="C14:D14"/>
    <mergeCell ref="C13:D13"/>
    <mergeCell ref="C12:D12"/>
    <mergeCell ref="C11:D11"/>
    <mergeCell ref="C10:D10"/>
    <mergeCell ref="C17:D17"/>
    <mergeCell ref="C16:D16"/>
    <mergeCell ref="C15:D15"/>
    <mergeCell ref="G51:I51"/>
    <mergeCell ref="G50:I50"/>
    <mergeCell ref="G48:I48"/>
    <mergeCell ref="G41:I41"/>
    <mergeCell ref="G47:I47"/>
    <mergeCell ref="G46:I46"/>
    <mergeCell ref="G45:I45"/>
    <mergeCell ref="G44:I44"/>
    <mergeCell ref="G43:I43"/>
    <mergeCell ref="G42:I42"/>
    <mergeCell ref="G40:I40"/>
    <mergeCell ref="G49:I49"/>
    <mergeCell ref="E33:F33"/>
    <mergeCell ref="E32:F32"/>
    <mergeCell ref="A30:C30"/>
    <mergeCell ref="G39:I39"/>
    <mergeCell ref="G38:I38"/>
    <mergeCell ref="G37:I37"/>
    <mergeCell ref="G36:I36"/>
    <mergeCell ref="G35:I35"/>
    <mergeCell ref="G34:I34"/>
    <mergeCell ref="E41:F41"/>
    <mergeCell ref="E40:F40"/>
    <mergeCell ref="E39:F39"/>
    <mergeCell ref="G31:I31"/>
    <mergeCell ref="A52:B52"/>
    <mergeCell ref="C6:D6"/>
    <mergeCell ref="E46:F46"/>
    <mergeCell ref="E45:F45"/>
    <mergeCell ref="E44:F44"/>
    <mergeCell ref="E43:F43"/>
    <mergeCell ref="E42:F42"/>
    <mergeCell ref="E52:I52"/>
    <mergeCell ref="E48:F48"/>
    <mergeCell ref="E51:F51"/>
    <mergeCell ref="E50:F50"/>
    <mergeCell ref="E49:F49"/>
    <mergeCell ref="E47:F47"/>
    <mergeCell ref="C22:D22"/>
    <mergeCell ref="C21:D21"/>
    <mergeCell ref="C20:D20"/>
    <mergeCell ref="C4:E4"/>
    <mergeCell ref="E38:F38"/>
    <mergeCell ref="E37:F37"/>
    <mergeCell ref="E36:F36"/>
    <mergeCell ref="E35:F35"/>
    <mergeCell ref="E34:F34"/>
    <mergeCell ref="C19:D19"/>
    <mergeCell ref="C18:D18"/>
    <mergeCell ref="E30:J30"/>
    <mergeCell ref="C5:D5"/>
    <mergeCell ref="C27:D27"/>
    <mergeCell ref="C26:D26"/>
    <mergeCell ref="C25:D25"/>
    <mergeCell ref="C24:D24"/>
    <mergeCell ref="C23:D23"/>
    <mergeCell ref="E31:F31"/>
  </mergeCells>
  <phoneticPr fontId="1"/>
  <dataValidations count="9">
    <dataValidation type="whole" allowBlank="1" showInputMessage="1" showErrorMessage="1" error="仕込場所での電力使用の上限は5000Wです。" sqref="J26:J27" xr:uid="{EBDEDB6F-D7C0-4D44-937F-EE26EB410979}">
      <formula1>0</formula1>
      <formula2>5000</formula2>
    </dataValidation>
    <dataValidation type="whole" errorStyle="information" operator="lessThanOrEqual" allowBlank="1" showErrorMessage="1" errorTitle="注意" error="付属のウォーマーを使用する場合は使用電力欄にも記入してください。" sqref="D42" xr:uid="{DC3290D5-338D-4DB5-8857-344D5662B970}">
      <formula1>0</formula1>
    </dataValidation>
    <dataValidation type="list" allowBlank="1" showInputMessage="1" showErrorMessage="1" sqref="A19:A27 E45:F51" xr:uid="{9BD00C88-BB3B-4394-BBB5-D86BB78F644F}">
      <formula1>"レンタル,持ち込み"</formula1>
    </dataValidation>
    <dataValidation type="whole" operator="greaterThan" allowBlank="1" showInputMessage="1" showErrorMessage="1" sqref="D52" xr:uid="{D2E6E959-C5CB-4E58-8394-E6E4EEC09581}">
      <formula1>7</formula1>
    </dataValidation>
    <dataValidation type="list" allowBlank="1" showInputMessage="1" showErrorMessage="1" sqref="C18:D18 C5:D13" xr:uid="{8126DACE-7379-4B3D-8BC5-2A37C0503C99}">
      <formula1>"企画場所・構内電力,企画場所・発電機電力,仕込み場所"</formula1>
    </dataValidation>
    <dataValidation type="custom" allowBlank="1" showInputMessage="1" showErrorMessage="1" error="プロパンガス使用器具の持ち込みはカセットコンロ以外禁止です。" sqref="A32:A50" xr:uid="{53A85E5C-2AE3-4C8E-8986-0490682D1578}">
      <formula1>"レンタル"</formula1>
    </dataValidation>
    <dataValidation type="whole" operator="lessThanOrEqual" allowBlank="1" showInputMessage="1" showErrorMessage="1" error="仕込場所での電力使用の上限は5000Wです。" sqref="J25" xr:uid="{53DB63AA-1C67-4115-9612-9F5A2ED50064}">
      <formula1>5000</formula1>
    </dataValidation>
    <dataValidation type="custom" allowBlank="1" showInputMessage="1" showErrorMessage="1" error="カセットコンロ以外の持ち込みは禁止です。" sqref="B51:C51" xr:uid="{93176846-2BEC-423E-93D4-846BEE7D1F93}">
      <formula1>"カセットコンロ"</formula1>
    </dataValidation>
    <dataValidation type="list" allowBlank="1" showInputMessage="1" showErrorMessage="1" sqref="C19:D27 C14:D17" xr:uid="{687C79DF-114A-451B-A1E5-12DCB787B7C5}">
      <formula1>"企画場所・構内電力,企画場所・発電機電力,仕込み場所,食材保管場所"</formula1>
    </dataValidation>
  </dataValidations>
  <pageMargins left="0.25" right="0.25" top="0.75" bottom="0.75" header="0.3" footer="0.3"/>
  <pageSetup paperSize="9" scale="91" orientation="landscape" r:id="rId1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(1)食品</vt:lpstr>
      <vt:lpstr>(2)食品扱い飲料</vt:lpstr>
      <vt:lpstr>(3)ソフトドリンク・アルコール</vt:lpstr>
      <vt:lpstr>使用器具一覧</vt:lpstr>
      <vt:lpstr>使用器具一覧!Print_Area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koharu</dc:creator>
  <cp:lastModifiedBy>Risa_Tsukamoto</cp:lastModifiedBy>
  <cp:lastPrinted>2018-03-17T13:24:40Z</cp:lastPrinted>
  <dcterms:created xsi:type="dcterms:W3CDTF">2018-02-07T03:08:47Z</dcterms:created>
  <dcterms:modified xsi:type="dcterms:W3CDTF">2018-05-01T00:25:45Z</dcterms:modified>
</cp:coreProperties>
</file>